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Radnicka5 - 1.Repase oken..." sheetId="2" state="visible" r:id="rId3"/>
  </sheets>
  <definedNames>
    <definedName function="false" hidden="false" localSheetId="1" name="_xlnm.Print_Area" vbProcedure="false">'Radnicka5 - 1.Repase oken...'!$C$4:$J$76,'Radnicka5 - 1.Repase oken...'!$C$82:$J$105,'Radnicka5 - 1.Repase oken...'!$C$111:$K$185</definedName>
    <definedName function="false" hidden="false" localSheetId="1" name="_xlnm.Print_Titles" vbProcedure="false">'Radnicka5 - 1.Repase oken...'!$121:$121</definedName>
    <definedName function="false" hidden="true" localSheetId="1" name="_xlnm._FilterDatabase" vbProcedure="false">'Radnicka5 - 1.Repase oken...'!$C$121:$K$185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<sst xmlns="http://schemas.openxmlformats.org/spreadsheetml/2006/main" count="839" uniqueCount="253">
  <si>
    <t xml:space="preserve">Export Komplet</t>
  </si>
  <si>
    <t xml:space="preserve">2.0</t>
  </si>
  <si>
    <t xml:space="preserve">False</t>
  </si>
  <si>
    <t xml:space="preserve">{52c58ab5-f80a-478b-a2f0-6dd348559e63}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</si>
  <si>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</si>
  <si>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</si>
  <si>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</si>
  <si>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</si>
  <si>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</si>
  <si>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</si>
  <si>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</si>
  <si>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</si>
  <si>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</si>
  <si>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Radnicka5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</si>
  <si>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</si>
  <si>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</si>
  <si>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1.Repase oken-uliční fasáda</t>
  </si>
  <si>
    <t xml:space="preserve">KSO:</t>
  </si>
  <si>
    <t xml:space="preserve">CC-CZ:</t>
  </si>
  <si>
    <t xml:space="preserve">Místo:</t>
  </si>
  <si>
    <t xml:space="preserve">Radnická 5,Brno</t>
  </si>
  <si>
    <t xml:space="preserve">Datum:</t>
  </si>
  <si>
    <t xml:space="preserve">19. 5. 2022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</si>
  <si>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</si>
  <si>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</si>
  <si>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</si>
  <si>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</si>
  <si>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</si>
  <si>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</si>
  <si>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</si>
  <si>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</si>
  <si>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</si>
  <si>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</si>
  <si>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</si>
  <si>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</si>
  <si>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</si>
  <si>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</si>
  <si>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</si>
  <si>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</si>
  <si>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</si>
  <si>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</si>
  <si>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</si>
  <si>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</si>
  <si>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</si>
  <si>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</si>
  <si>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</si>
  <si>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</si>
  <si>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</si>
  <si>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</si>
  <si>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</si>
  <si>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</si>
  <si>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</si>
  <si>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</si>
  <si>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</si>
  <si>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</si>
  <si>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</si>
  <si>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</si>
  <si>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</si>
  <si>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</si>
  <si>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</si>
  <si>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</si>
  <si>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</si>
  <si>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</si>
  <si>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</si>
  <si>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</si>
  <si>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</si>
  <si>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</si>
  <si>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</si>
  <si>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</si>
  <si>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</si>
  <si>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</si>
  <si>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</si>
  <si>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</si>
  <si>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</si>
  <si>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</si>
  <si>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</si>
  <si>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</si>
  <si>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</si>
  <si>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</si>
  <si>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</si>
  <si>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</si>
  <si>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</si>
  <si>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</si>
  <si>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</si>
  <si>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</si>
  <si>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</si>
  <si>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</si>
  <si>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</si>
  <si>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</si>
  <si>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998 - Přesun hmot</t>
  </si>
  <si>
    <t xml:space="preserve">PSV - Práce a dodávky PSV</t>
  </si>
  <si>
    <t xml:space="preserve">    766 - Konstrukce truhlářské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</si>
  <si>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</si>
  <si>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</si>
  <si>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</si>
  <si>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</si>
  <si>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</si>
  <si>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</si>
  <si>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</si>
  <si>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</si>
  <si>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</si>
  <si>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</si>
  <si>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</si>
  <si>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</si>
  <si>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</si>
  <si>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</si>
  <si>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</si>
  <si>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</si>
  <si>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</si>
  <si>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</si>
  <si>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</si>
  <si>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</si>
  <si>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</si>
  <si>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</si>
  <si>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</si>
  <si>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</si>
  <si>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949101111</t>
  </si>
  <si>
    <t xml:space="preserve">Lešení pomocné pro objekty pozemních staveb s lešeňovou podlahou v do 1,9 m zatížení do 150 kg/m2</t>
  </si>
  <si>
    <t xml:space="preserve">m2</t>
  </si>
  <si>
    <t xml:space="preserve">CS ÚRS 2022 01</t>
  </si>
  <si>
    <t xml:space="preserve">4</t>
  </si>
  <si>
    <t xml:space="preserve">2</t>
  </si>
  <si>
    <t xml:space="preserve">-1737288031</t>
  </si>
  <si>
    <t xml:space="preserve">VV</t>
  </si>
  <si>
    <t xml:space="preserve">"T3"3,6*1,2</t>
  </si>
  <si>
    <t xml:space="preserve">3,2*1,2</t>
  </si>
  <si>
    <t xml:space="preserve">"T5,6"2,2*1,2*2+3,2*1,2</t>
  </si>
  <si>
    <t xml:space="preserve">"T7,8"5,28+3,84</t>
  </si>
  <si>
    <t xml:space="preserve">"T9"2,8*1,2</t>
  </si>
  <si>
    <t xml:space="preserve">2,8*1,2</t>
  </si>
  <si>
    <t xml:space="preserve">Součet</t>
  </si>
  <si>
    <t xml:space="preserve">949101112</t>
  </si>
  <si>
    <t xml:space="preserve">Lešení pomocné pro objekty pozemních staveb s lešeňovou podlahou v přes 1,9 do 3,5 m zatížení do 150 kg/m2</t>
  </si>
  <si>
    <t xml:space="preserve">-257225335</t>
  </si>
  <si>
    <t xml:space="preserve">"T1+2"3,4*1,2+1,5*1,2</t>
  </si>
  <si>
    <t xml:space="preserve">3</t>
  </si>
  <si>
    <t xml:space="preserve">9529011061</t>
  </si>
  <si>
    <t xml:space="preserve">Čištění budov omytí dvojitých nebo zdvojených oken nebo balkonových dveří </t>
  </si>
  <si>
    <t xml:space="preserve">-1461704780</t>
  </si>
  <si>
    <t xml:space="preserve">1,4*4,4+(4,55+1,4)*4,3</t>
  </si>
  <si>
    <t xml:space="preserve">2,6*2,05+2,2*2,65</t>
  </si>
  <si>
    <t xml:space="preserve">"T5.6"1,15*2,2*2+0,75*2,2*3</t>
  </si>
  <si>
    <t xml:space="preserve">1,15*2,2*2+0,75*2,2*3</t>
  </si>
  <si>
    <t xml:space="preserve">1,75*1,9+1,75*2,7</t>
  </si>
  <si>
    <t xml:space="preserve">952-pc 1</t>
  </si>
  <si>
    <t xml:space="preserve">Zakrytí podlahy u okna a balkonových dveří</t>
  </si>
  <si>
    <t xml:space="preserve">-1394279943</t>
  </si>
  <si>
    <t xml:space="preserve">2,0*1</t>
  </si>
  <si>
    <t xml:space="preserve">"T2"(5+1,4)*1,0</t>
  </si>
  <si>
    <t xml:space="preserve">3*1</t>
  </si>
  <si>
    <t xml:space="preserve">"T4"3*1</t>
  </si>
  <si>
    <t xml:space="preserve">1,5*2*1,0</t>
  </si>
  <si>
    <t xml:space="preserve">"T6"3*1,0</t>
  </si>
  <si>
    <t xml:space="preserve">"T7+8"3+3</t>
  </si>
  <si>
    <t xml:space="preserve">"T9+10"2,5*1,0*2</t>
  </si>
  <si>
    <t xml:space="preserve">5</t>
  </si>
  <si>
    <t xml:space="preserve">952-pc 2</t>
  </si>
  <si>
    <t xml:space="preserve">Úklid průběžný</t>
  </si>
  <si>
    <t xml:space="preserve">hod</t>
  </si>
  <si>
    <t xml:space="preserve">1706530982</t>
  </si>
  <si>
    <t xml:space="preserve">5*1*5</t>
  </si>
  <si>
    <t xml:space="preserve">998</t>
  </si>
  <si>
    <t xml:space="preserve">Přesun hmot</t>
  </si>
  <si>
    <t xml:space="preserve">6</t>
  </si>
  <si>
    <t xml:space="preserve">998018003</t>
  </si>
  <si>
    <t xml:space="preserve">Přesun hmot ruční pro budovy v přes 12 do 24 m</t>
  </si>
  <si>
    <t xml:space="preserve">t</t>
  </si>
  <si>
    <t xml:space="preserve">-779250595</t>
  </si>
  <si>
    <t xml:space="preserve">PSV</t>
  </si>
  <si>
    <t xml:space="preserve">Práce a dodávky PSV</t>
  </si>
  <si>
    <t xml:space="preserve">766</t>
  </si>
  <si>
    <t xml:space="preserve">Konstrukce truhlářské</t>
  </si>
  <si>
    <t xml:space="preserve">7</t>
  </si>
  <si>
    <t xml:space="preserve">766-pc 0</t>
  </si>
  <si>
    <t xml:space="preserve">Stávající výplně nutno přeměřit na stavbě</t>
  </si>
  <si>
    <t xml:space="preserve">kus</t>
  </si>
  <si>
    <t xml:space="preserve">16</t>
  </si>
  <si>
    <t xml:space="preserve">-936707585</t>
  </si>
  <si>
    <t xml:space="preserve">8</t>
  </si>
  <si>
    <t xml:space="preserve">766-pc 1</t>
  </si>
  <si>
    <t xml:space="preserve">T1-Repase vchodových dveří s nadsvětlíkem,výměna kování vč.nátěru 140/440cm</t>
  </si>
  <si>
    <t xml:space="preserve">868894161</t>
  </si>
  <si>
    <t xml:space="preserve">766-pc 2</t>
  </si>
  <si>
    <t xml:space="preserve">T2-Repase výlohy obchodu s vchodovými dveřmi s nadsvětlíkem,doplnění kování vč.nátěru (452+140)x423 cm</t>
  </si>
  <si>
    <t xml:space="preserve">-685514671</t>
  </si>
  <si>
    <t xml:space="preserve">10</t>
  </si>
  <si>
    <t xml:space="preserve">766-pc 3</t>
  </si>
  <si>
    <t xml:space="preserve">T3-Repase dřeveného kastlového okna+parapetu včetně nátěru 190/205cm ,zasklení vnějšího křídla izol.dvojsklem,oprava nebo výměna kování</t>
  </si>
  <si>
    <t xml:space="preserve">-1014325784</t>
  </si>
  <si>
    <t xml:space="preserve">11</t>
  </si>
  <si>
    <t xml:space="preserve">766-pc 4</t>
  </si>
  <si>
    <t xml:space="preserve">T4-Repase dřeveného kastlového okna+parapetu včetně nátěru 220/240-265cm ,zasklení vnějšího křídla izol.dvojsklem,oprava nebo výměna kování,oprava kování před oknem</t>
  </si>
  <si>
    <t xml:space="preserve">146111581</t>
  </si>
  <si>
    <t xml:space="preserve">12</t>
  </si>
  <si>
    <t xml:space="preserve">766-pc 5</t>
  </si>
  <si>
    <t xml:space="preserve">T5-Repase dřeveného kastlového okna+parapetu včetně nátěru 114/220cm ,zasklení vnějšího křídla izol.dvojsklem,oprava nebo výměna kování</t>
  </si>
  <si>
    <t xml:space="preserve">-1366618953</t>
  </si>
  <si>
    <t xml:space="preserve">13</t>
  </si>
  <si>
    <t xml:space="preserve">766-pc 6</t>
  </si>
  <si>
    <t xml:space="preserve">T6-Repase dřeveného kastlového okna+parapetu včetně nátěru 75/220cm ,zasklení vnějšího křídla izol.dvojsklem,oprava nebo výměna kování</t>
  </si>
  <si>
    <t xml:space="preserve">1828898100</t>
  </si>
  <si>
    <t xml:space="preserve">14</t>
  </si>
  <si>
    <t xml:space="preserve">766-pc 7</t>
  </si>
  <si>
    <t xml:space="preserve">T7-Repase dřeveného kastlového okna+parapetu včetně nátěru 114/220cm ,zasklení vnějšího křídla izol.dvojsklem,oprava nebo výměna kování</t>
  </si>
  <si>
    <t xml:space="preserve">-1407433619</t>
  </si>
  <si>
    <t xml:space="preserve">766-pc 8</t>
  </si>
  <si>
    <t xml:space="preserve">T8-Repase dřeveného kastlového okna+parapetu včetně nátěru 75/220cm ,zasklení vnějšího křídla izol.dvojsklem,oprava nebo výměna kování</t>
  </si>
  <si>
    <t xml:space="preserve">-1648592651</t>
  </si>
  <si>
    <t xml:space="preserve">766-pc 9</t>
  </si>
  <si>
    <t xml:space="preserve">T9-Repase dřeveného kastlového okna+parapetu včetně nátěru 175/190cm ,zasklení vnějšího křídla izol.dvojsklem,oprava nebo výměna kování</t>
  </si>
  <si>
    <t xml:space="preserve">-1585140452</t>
  </si>
  <si>
    <t xml:space="preserve">17</t>
  </si>
  <si>
    <t xml:space="preserve">766-pc10</t>
  </si>
  <si>
    <t xml:space="preserve">T10-Repase dřevené kastlové dveře+prah včetně nátěru 175/270cm ,zasklení vnějších křídel izol.dvojsklem,oprava nebo výměna kování</t>
  </si>
  <si>
    <t xml:space="preserve">-1831329592</t>
  </si>
  <si>
    <t xml:space="preserve">18</t>
  </si>
  <si>
    <t xml:space="preserve">998766203</t>
  </si>
  <si>
    <t xml:space="preserve">Přesun hmot procentní pro kce truhlářské v objektech v přes 12 do 24 m</t>
  </si>
  <si>
    <t xml:space="preserve">%</t>
  </si>
  <si>
    <t xml:space="preserve">-2102817232</t>
  </si>
  <si>
    <t xml:space="preserve">784</t>
  </si>
  <si>
    <t xml:space="preserve">Dokončovací práce - malby a tapety</t>
  </si>
  <si>
    <t xml:space="preserve">19</t>
  </si>
  <si>
    <t xml:space="preserve">784221101R</t>
  </si>
  <si>
    <t xml:space="preserve">Případná oprava vnitřní omítky ostění a malba na bílo</t>
  </si>
  <si>
    <t xml:space="preserve">-306089188</t>
  </si>
  <si>
    <t xml:space="preserve">"T3-5"(2,5+2,05*2)*0,5</t>
  </si>
  <si>
    <t xml:space="preserve">(2,2+2,5*2)*0,25</t>
  </si>
  <si>
    <t xml:space="preserve">(1,15+2,2*2)*0,25*2</t>
  </si>
  <si>
    <t xml:space="preserve">"T6-10"(0,75+2,2*2)*3*2*0,25+0,002+(1,15+2,2*2)*2*2*0,25</t>
  </si>
  <si>
    <t xml:space="preserve">(1,75+1,9*2)*0,25</t>
  </si>
  <si>
    <t xml:space="preserve">"T10"(1,75+2,7*2)*0,4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</si>
  <si>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</si>
  <si>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</si>
  <si>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</si>
  <si>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</si>
  <si>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20</t>
  </si>
  <si>
    <t xml:space="preserve">030001000</t>
  </si>
  <si>
    <t xml:space="preserve">Zařízení staveniště 1%</t>
  </si>
  <si>
    <t xml:space="preserve">sada</t>
  </si>
  <si>
    <t xml:space="preserve">1024</t>
  </si>
  <si>
    <t xml:space="preserve">51395847</t>
  </si>
  <si>
    <t xml:space="preserve">VRN6</t>
  </si>
  <si>
    <t xml:space="preserve">Územní vlivy</t>
  </si>
  <si>
    <t xml:space="preserve">062002000</t>
  </si>
  <si>
    <t xml:space="preserve">Ztížené dopravní podmínky 3,2%</t>
  </si>
  <si>
    <t xml:space="preserve">-580720440</t>
  </si>
  <si>
    <t xml:space="preserve">VRN7</t>
  </si>
  <si>
    <t xml:space="preserve">Provozní vlivy</t>
  </si>
  <si>
    <t xml:space="preserve">22</t>
  </si>
  <si>
    <t xml:space="preserve">072002000</t>
  </si>
  <si>
    <t xml:space="preserve">Silniční provoz 1.5%</t>
  </si>
  <si>
    <t xml:space="preserve">1056515409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</si>
</sst>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7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7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T19" activeCellId="0" sqref="T19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Radnicka5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1.Repase oken-uliční fasáda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Radnická 5,Brno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19. 5. 2022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'Radnicka5 - 1.Repase oken...'!J28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'Radnicka5 - 1.Repase oken...'!P122</f>
        <v>0</v>
      </c>
      <c r="AV95" s="94" t="n">
        <f aca="false">'Radnicka5 - 1.Repase oken...'!J31</f>
        <v>0</v>
      </c>
      <c r="AW95" s="94" t="n">
        <f aca="false">'Radnicka5 - 1.Repase oken...'!J32</f>
        <v>0</v>
      </c>
      <c r="AX95" s="94" t="n">
        <f aca="false">'Radnicka5 - 1.Repase oken...'!J33</f>
        <v>0</v>
      </c>
      <c r="AY95" s="94" t="n">
        <f aca="false">'Radnicka5 - 1.Repase oken...'!J34</f>
        <v>0</v>
      </c>
      <c r="AZ95" s="94" t="n">
        <f aca="false">'Radnicka5 - 1.Repase oken...'!F31</f>
        <v>0</v>
      </c>
      <c r="BA95" s="94" t="n">
        <f aca="false">'Radnicka5 - 1.Repase oken...'!F32</f>
        <v>0</v>
      </c>
      <c r="BB95" s="94" t="n">
        <f aca="false">'Radnicka5 - 1.Repase oken...'!F33</f>
        <v>0</v>
      </c>
      <c r="BC95" s="94" t="n">
        <f aca="false">'Radnicka5 - 1.Repase oken...'!F34</f>
        <v>0</v>
      </c>
      <c r="BD95" s="96" t="n">
        <f aca="false">'Radnicka5 - 1.Repase oken...'!F35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Radnicka5 - 1.Repase oken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18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2" activeCellId="0" sqref="D22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19. 5. 2022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0"/>
      <c r="F19" s="16" t="s">
        <v>30</v>
      </c>
      <c r="G19" s="0"/>
      <c r="H19" s="0"/>
      <c r="I19" s="0"/>
      <c r="J19" s="0"/>
      <c r="K19" s="0"/>
      <c r="L19" s="0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0"/>
      <c r="F22" s="16" t="s">
        <v>30</v>
      </c>
      <c r="G22" s="0"/>
      <c r="H22" s="0"/>
      <c r="I22" s="0"/>
      <c r="J22" s="0"/>
      <c r="K22" s="0"/>
      <c r="L22" s="0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ROUND(J122,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ROUND((SUM(BE122:BE185)),  2)</f>
        <v>0</v>
      </c>
      <c r="G31" s="22"/>
      <c r="H31" s="22"/>
      <c r="I31" s="112" t="n">
        <v>0.21</v>
      </c>
      <c r="J31" s="111" t="n">
        <f aca="false">ROUND(((SUM(BE122:BE185))*I31),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ROUND((SUM(BF122:BF185)),  2)</f>
        <v>0</v>
      </c>
      <c r="G32" s="22"/>
      <c r="H32" s="22"/>
      <c r="I32" s="112" t="n">
        <v>0.15</v>
      </c>
      <c r="J32" s="111" t="n">
        <f aca="false">ROUND(((SUM(BF122:BF185))*I32),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ROUND((SUM(BG122:BG185)),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ROUND((SUM(BH122:BH185)),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ROUND((SUM(BI122:BI185)),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1.Repase oken-uliční fasáda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Radnická 5,Brno</v>
      </c>
      <c r="G87" s="22"/>
      <c r="H87" s="22"/>
      <c r="I87" s="15" t="s">
        <v>21</v>
      </c>
      <c r="J87" s="101" t="str">
        <f aca="false">IF(J10="","",J10)</f>
        <v>19. 5. 2022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3,Brno</v>
      </c>
      <c r="G89" s="22"/>
      <c r="H89" s="22"/>
      <c r="I89" s="15" t="s">
        <v>29</v>
      </c>
      <c r="J89" s="121" t="n">
        <f aca="false">E19</f>
        <v>0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n">
        <f aca="false">E22</f>
        <v>0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J122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J123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J124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J154</f>
        <v>0</v>
      </c>
      <c r="L97" s="131"/>
    </row>
    <row r="98" s="125" customFormat="true" ht="24.95" hidden="false" customHeight="true" outlineLevel="0" collapsed="false">
      <c r="B98" s="126"/>
      <c r="D98" s="127" t="s">
        <v>90</v>
      </c>
      <c r="E98" s="128"/>
      <c r="F98" s="128"/>
      <c r="G98" s="128"/>
      <c r="H98" s="128"/>
      <c r="I98" s="128"/>
      <c r="J98" s="129" t="n">
        <f aca="false">J156</f>
        <v>0</v>
      </c>
      <c r="L98" s="126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J157</f>
        <v>0</v>
      </c>
      <c r="L99" s="131"/>
    </row>
    <row r="100" s="130" customFormat="true" ht="19.95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J170</f>
        <v>0</v>
      </c>
      <c r="L100" s="131"/>
    </row>
    <row r="101" s="125" customFormat="true" ht="24.95" hidden="false" customHeight="true" outlineLevel="0" collapsed="false">
      <c r="B101" s="126"/>
      <c r="D101" s="127" t="s">
        <v>93</v>
      </c>
      <c r="E101" s="128"/>
      <c r="F101" s="128"/>
      <c r="G101" s="128"/>
      <c r="H101" s="128"/>
      <c r="I101" s="128"/>
      <c r="J101" s="129" t="n">
        <f aca="false">J179</f>
        <v>0</v>
      </c>
      <c r="L101" s="126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J180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J182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J184</f>
        <v>0</v>
      </c>
      <c r="L104" s="131"/>
    </row>
    <row r="105" s="27" customFormat="true" ht="21.85" hidden="false" customHeight="true" outlineLevel="0" collapsed="false">
      <c r="A105" s="22"/>
      <c r="B105" s="23"/>
      <c r="C105" s="22"/>
      <c r="D105" s="22"/>
      <c r="E105" s="22"/>
      <c r="F105" s="22"/>
      <c r="G105" s="22"/>
      <c r="H105" s="22"/>
      <c r="I105" s="22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6.95" hidden="false" customHeight="true" outlineLevel="0" collapsed="false">
      <c r="A106" s="22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10" s="27" customFormat="true" ht="6.95" hidden="false" customHeight="true" outlineLevel="0" collapsed="false">
      <c r="A110" s="22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24.95" hidden="false" customHeight="true" outlineLevel="0" collapsed="false">
      <c r="A111" s="22"/>
      <c r="B111" s="23"/>
      <c r="C111" s="7" t="s">
        <v>97</v>
      </c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15</v>
      </c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6.5" hidden="false" customHeight="true" outlineLevel="0" collapsed="false">
      <c r="A114" s="22"/>
      <c r="B114" s="23"/>
      <c r="C114" s="22"/>
      <c r="D114" s="22"/>
      <c r="E114" s="100" t="str">
        <f aca="false">E7</f>
        <v>1.Repase oken-uliční fasáda</v>
      </c>
      <c r="F114" s="100"/>
      <c r="G114" s="100"/>
      <c r="H114" s="100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F10</f>
        <v>Radnická 5,Brno</v>
      </c>
      <c r="G116" s="22"/>
      <c r="H116" s="22"/>
      <c r="I116" s="15" t="s">
        <v>21</v>
      </c>
      <c r="J116" s="101" t="str">
        <f aca="false">IF(J10="","",J10)</f>
        <v>19. 5. 2022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5.15" hidden="false" customHeight="true" outlineLevel="0" collapsed="false">
      <c r="A118" s="22"/>
      <c r="B118" s="23"/>
      <c r="C118" s="15" t="s">
        <v>23</v>
      </c>
      <c r="D118" s="22"/>
      <c r="E118" s="22"/>
      <c r="F118" s="16" t="str">
        <f aca="false">E13</f>
        <v>MmBrna,OSM Husova 3,Brno</v>
      </c>
      <c r="G118" s="22"/>
      <c r="H118" s="22"/>
      <c r="I118" s="15" t="s">
        <v>29</v>
      </c>
      <c r="J118" s="121" t="n">
        <f aca="false">E19</f>
        <v>0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27</v>
      </c>
      <c r="D119" s="22"/>
      <c r="E119" s="22"/>
      <c r="F119" s="16" t="str">
        <f aca="false">IF(E16="","",E16)</f>
        <v>Vyplň údaj</v>
      </c>
      <c r="G119" s="22"/>
      <c r="H119" s="22"/>
      <c r="I119" s="15" t="s">
        <v>32</v>
      </c>
      <c r="J119" s="121" t="n">
        <f aca="false">E22</f>
        <v>0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41" customFormat="true" ht="29.3" hidden="false" customHeight="true" outlineLevel="0" collapsed="false">
      <c r="A121" s="135"/>
      <c r="B121" s="136"/>
      <c r="C121" s="137" t="s">
        <v>98</v>
      </c>
      <c r="D121" s="138" t="s">
        <v>59</v>
      </c>
      <c r="E121" s="138" t="s">
        <v>55</v>
      </c>
      <c r="F121" s="138" t="s">
        <v>56</v>
      </c>
      <c r="G121" s="138" t="s">
        <v>99</v>
      </c>
      <c r="H121" s="138" t="s">
        <v>100</v>
      </c>
      <c r="I121" s="138" t="s">
        <v>101</v>
      </c>
      <c r="J121" s="138" t="s">
        <v>84</v>
      </c>
      <c r="K121" s="139" t="s">
        <v>102</v>
      </c>
      <c r="L121" s="140"/>
      <c r="M121" s="68"/>
      <c r="N121" s="69" t="s">
        <v>38</v>
      </c>
      <c r="O121" s="69" t="s">
        <v>103</v>
      </c>
      <c r="P121" s="69" t="s">
        <v>104</v>
      </c>
      <c r="Q121" s="69" t="s">
        <v>105</v>
      </c>
      <c r="R121" s="69" t="s">
        <v>106</v>
      </c>
      <c r="S121" s="69" t="s">
        <v>107</v>
      </c>
      <c r="T121" s="70" t="s">
        <v>108</v>
      </c>
      <c r="U121" s="135"/>
      <c r="V121" s="135"/>
      <c r="W121" s="135"/>
      <c r="X121" s="135"/>
      <c r="Y121" s="135"/>
      <c r="Z121" s="135"/>
      <c r="AA121" s="135"/>
      <c r="AB121" s="135"/>
      <c r="AC121" s="135"/>
      <c r="AD121" s="135"/>
      <c r="AE121" s="135"/>
    </row>
    <row r="122" s="27" customFormat="true" ht="22.8" hidden="false" customHeight="true" outlineLevel="0" collapsed="false">
      <c r="A122" s="22"/>
      <c r="B122" s="23"/>
      <c r="C122" s="76" t="s">
        <v>109</v>
      </c>
      <c r="D122" s="22"/>
      <c r="E122" s="22"/>
      <c r="F122" s="22"/>
      <c r="G122" s="22"/>
      <c r="H122" s="22"/>
      <c r="I122" s="22"/>
      <c r="J122" s="142" t="n">
        <f aca="false">BK122</f>
        <v>0</v>
      </c>
      <c r="K122" s="22"/>
      <c r="L122" s="23"/>
      <c r="M122" s="71"/>
      <c r="N122" s="58"/>
      <c r="O122" s="72"/>
      <c r="P122" s="143" t="n">
        <f aca="false">P123+P156+P179</f>
        <v>0</v>
      </c>
      <c r="Q122" s="72"/>
      <c r="R122" s="143" t="n">
        <f aca="false">R123+R156+R179</f>
        <v>0.07691615</v>
      </c>
      <c r="S122" s="72"/>
      <c r="T122" s="144" t="n">
        <f aca="false">T123+T156+T179</f>
        <v>0.025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73</v>
      </c>
      <c r="AU122" s="3" t="s">
        <v>86</v>
      </c>
      <c r="BK122" s="145" t="n">
        <f aca="false">BK123+BK156+BK179</f>
        <v>0</v>
      </c>
    </row>
    <row r="123" s="146" customFormat="true" ht="25.9" hidden="false" customHeight="true" outlineLevel="0" collapsed="false">
      <c r="B123" s="147"/>
      <c r="D123" s="148" t="s">
        <v>73</v>
      </c>
      <c r="E123" s="149" t="s">
        <v>110</v>
      </c>
      <c r="F123" s="149" t="s">
        <v>111</v>
      </c>
      <c r="I123" s="150"/>
      <c r="J123" s="151" t="n">
        <f aca="false">BK123</f>
        <v>0</v>
      </c>
      <c r="L123" s="147"/>
      <c r="M123" s="152"/>
      <c r="N123" s="153"/>
      <c r="O123" s="153"/>
      <c r="P123" s="154" t="n">
        <f aca="false">P124+P154</f>
        <v>0</v>
      </c>
      <c r="Q123" s="153"/>
      <c r="R123" s="154" t="n">
        <f aca="false">R124+R154</f>
        <v>0.06955015</v>
      </c>
      <c r="S123" s="153"/>
      <c r="T123" s="155" t="n">
        <f aca="false">T124+T154</f>
        <v>0.025</v>
      </c>
      <c r="AR123" s="148" t="s">
        <v>79</v>
      </c>
      <c r="AT123" s="156" t="s">
        <v>73</v>
      </c>
      <c r="AU123" s="156" t="s">
        <v>74</v>
      </c>
      <c r="AY123" s="148" t="s">
        <v>112</v>
      </c>
      <c r="BK123" s="157" t="n">
        <f aca="false">BK124+BK154</f>
        <v>0</v>
      </c>
    </row>
    <row r="124" s="146" customFormat="true" ht="22.8" hidden="false" customHeight="true" outlineLevel="0" collapsed="false">
      <c r="B124" s="147"/>
      <c r="D124" s="148" t="s">
        <v>73</v>
      </c>
      <c r="E124" s="158" t="s">
        <v>113</v>
      </c>
      <c r="F124" s="158" t="s">
        <v>114</v>
      </c>
      <c r="I124" s="150"/>
      <c r="J124" s="159" t="n">
        <f aca="false">BK124</f>
        <v>0</v>
      </c>
      <c r="L124" s="147"/>
      <c r="M124" s="152"/>
      <c r="N124" s="153"/>
      <c r="O124" s="153"/>
      <c r="P124" s="154" t="n">
        <f aca="false">SUM(P125:P153)</f>
        <v>0</v>
      </c>
      <c r="Q124" s="153"/>
      <c r="R124" s="154" t="n">
        <f aca="false">SUM(R125:R153)</f>
        <v>0.06955015</v>
      </c>
      <c r="S124" s="153"/>
      <c r="T124" s="155" t="n">
        <f aca="false">SUM(T125:T153)</f>
        <v>0.025</v>
      </c>
      <c r="AR124" s="148" t="s">
        <v>79</v>
      </c>
      <c r="AT124" s="156" t="s">
        <v>73</v>
      </c>
      <c r="AU124" s="156" t="s">
        <v>79</v>
      </c>
      <c r="AY124" s="148" t="s">
        <v>112</v>
      </c>
      <c r="BK124" s="157" t="n">
        <f aca="false">SUM(BK125:BK153)</f>
        <v>0</v>
      </c>
    </row>
    <row r="125" s="27" customFormat="true" ht="33" hidden="false" customHeight="true" outlineLevel="0" collapsed="false">
      <c r="A125" s="22"/>
      <c r="B125" s="160"/>
      <c r="C125" s="161" t="s">
        <v>79</v>
      </c>
      <c r="D125" s="161" t="s">
        <v>115</v>
      </c>
      <c r="E125" s="162" t="s">
        <v>116</v>
      </c>
      <c r="F125" s="163" t="s">
        <v>117</v>
      </c>
      <c r="G125" s="164" t="s">
        <v>118</v>
      </c>
      <c r="H125" s="165" t="n">
        <v>33.12</v>
      </c>
      <c r="I125" s="166"/>
      <c r="J125" s="167" t="n">
        <f aca="false">ROUND(I125*H125,2)</f>
        <v>0</v>
      </c>
      <c r="K125" s="163" t="s">
        <v>119</v>
      </c>
      <c r="L125" s="23"/>
      <c r="M125" s="168"/>
      <c r="N125" s="169" t="s">
        <v>40</v>
      </c>
      <c r="O125" s="60"/>
      <c r="P125" s="170" t="n">
        <f aca="false">O125*H125</f>
        <v>0</v>
      </c>
      <c r="Q125" s="170" t="n">
        <v>0.00013</v>
      </c>
      <c r="R125" s="170" t="n">
        <f aca="false">Q125*H125</f>
        <v>0.0043056</v>
      </c>
      <c r="S125" s="170" t="n">
        <v>0</v>
      </c>
      <c r="T125" s="171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72" t="s">
        <v>120</v>
      </c>
      <c r="AT125" s="172" t="s">
        <v>115</v>
      </c>
      <c r="AU125" s="172" t="s">
        <v>121</v>
      </c>
      <c r="AY125" s="3" t="s">
        <v>112</v>
      </c>
      <c r="BE125" s="173" t="n">
        <f aca="false">IF(N125="základní",J125,0)</f>
        <v>0</v>
      </c>
      <c r="BF125" s="173" t="n">
        <f aca="false">IF(N125="snížená",J125,0)</f>
        <v>0</v>
      </c>
      <c r="BG125" s="173" t="n">
        <f aca="false">IF(N125="zákl. přenesená",J125,0)</f>
        <v>0</v>
      </c>
      <c r="BH125" s="173" t="n">
        <f aca="false">IF(N125="sníž. přenesená",J125,0)</f>
        <v>0</v>
      </c>
      <c r="BI125" s="173" t="n">
        <f aca="false">IF(N125="nulová",J125,0)</f>
        <v>0</v>
      </c>
      <c r="BJ125" s="3" t="s">
        <v>121</v>
      </c>
      <c r="BK125" s="173" t="n">
        <f aca="false">ROUND(I125*H125,2)</f>
        <v>0</v>
      </c>
      <c r="BL125" s="3" t="s">
        <v>120</v>
      </c>
      <c r="BM125" s="172" t="s">
        <v>122</v>
      </c>
    </row>
    <row r="126" s="174" customFormat="true" ht="12.8" hidden="false" customHeight="false" outlineLevel="0" collapsed="false">
      <c r="B126" s="175"/>
      <c r="D126" s="176" t="s">
        <v>123</v>
      </c>
      <c r="E126" s="177"/>
      <c r="F126" s="178" t="s">
        <v>124</v>
      </c>
      <c r="H126" s="179" t="n">
        <v>4.32</v>
      </c>
      <c r="I126" s="180"/>
      <c r="L126" s="175"/>
      <c r="M126" s="181"/>
      <c r="N126" s="182"/>
      <c r="O126" s="182"/>
      <c r="P126" s="182"/>
      <c r="Q126" s="182"/>
      <c r="R126" s="182"/>
      <c r="S126" s="182"/>
      <c r="T126" s="183"/>
      <c r="AT126" s="177" t="s">
        <v>123</v>
      </c>
      <c r="AU126" s="177" t="s">
        <v>121</v>
      </c>
      <c r="AV126" s="174" t="s">
        <v>121</v>
      </c>
      <c r="AW126" s="174" t="s">
        <v>31</v>
      </c>
      <c r="AX126" s="174" t="s">
        <v>74</v>
      </c>
      <c r="AY126" s="177" t="s">
        <v>112</v>
      </c>
    </row>
    <row r="127" s="174" customFormat="true" ht="12.8" hidden="false" customHeight="false" outlineLevel="0" collapsed="false">
      <c r="B127" s="175"/>
      <c r="D127" s="176" t="s">
        <v>123</v>
      </c>
      <c r="E127" s="177"/>
      <c r="F127" s="178" t="s">
        <v>125</v>
      </c>
      <c r="H127" s="179" t="n">
        <v>3.84</v>
      </c>
      <c r="I127" s="180"/>
      <c r="L127" s="175"/>
      <c r="M127" s="181"/>
      <c r="N127" s="182"/>
      <c r="O127" s="182"/>
      <c r="P127" s="182"/>
      <c r="Q127" s="182"/>
      <c r="R127" s="182"/>
      <c r="S127" s="182"/>
      <c r="T127" s="183"/>
      <c r="AT127" s="177" t="s">
        <v>123</v>
      </c>
      <c r="AU127" s="177" t="s">
        <v>121</v>
      </c>
      <c r="AV127" s="174" t="s">
        <v>121</v>
      </c>
      <c r="AW127" s="174" t="s">
        <v>31</v>
      </c>
      <c r="AX127" s="174" t="s">
        <v>74</v>
      </c>
      <c r="AY127" s="177" t="s">
        <v>112</v>
      </c>
    </row>
    <row r="128" s="174" customFormat="true" ht="12.8" hidden="false" customHeight="false" outlineLevel="0" collapsed="false">
      <c r="B128" s="175"/>
      <c r="D128" s="176" t="s">
        <v>123</v>
      </c>
      <c r="E128" s="177"/>
      <c r="F128" s="178" t="s">
        <v>126</v>
      </c>
      <c r="H128" s="179" t="n">
        <v>9.12</v>
      </c>
      <c r="I128" s="180"/>
      <c r="L128" s="175"/>
      <c r="M128" s="181"/>
      <c r="N128" s="182"/>
      <c r="O128" s="182"/>
      <c r="P128" s="182"/>
      <c r="Q128" s="182"/>
      <c r="R128" s="182"/>
      <c r="S128" s="182"/>
      <c r="T128" s="183"/>
      <c r="AT128" s="177" t="s">
        <v>123</v>
      </c>
      <c r="AU128" s="177" t="s">
        <v>121</v>
      </c>
      <c r="AV128" s="174" t="s">
        <v>121</v>
      </c>
      <c r="AW128" s="174" t="s">
        <v>31</v>
      </c>
      <c r="AX128" s="174" t="s">
        <v>74</v>
      </c>
      <c r="AY128" s="177" t="s">
        <v>112</v>
      </c>
    </row>
    <row r="129" s="174" customFormat="true" ht="12.8" hidden="false" customHeight="false" outlineLevel="0" collapsed="false">
      <c r="B129" s="175"/>
      <c r="D129" s="176" t="s">
        <v>123</v>
      </c>
      <c r="E129" s="177"/>
      <c r="F129" s="178" t="s">
        <v>127</v>
      </c>
      <c r="H129" s="179" t="n">
        <v>9.12</v>
      </c>
      <c r="I129" s="180"/>
      <c r="L129" s="175"/>
      <c r="M129" s="181"/>
      <c r="N129" s="182"/>
      <c r="O129" s="182"/>
      <c r="P129" s="182"/>
      <c r="Q129" s="182"/>
      <c r="R129" s="182"/>
      <c r="S129" s="182"/>
      <c r="T129" s="183"/>
      <c r="AT129" s="177" t="s">
        <v>123</v>
      </c>
      <c r="AU129" s="177" t="s">
        <v>121</v>
      </c>
      <c r="AV129" s="174" t="s">
        <v>121</v>
      </c>
      <c r="AW129" s="174" t="s">
        <v>31</v>
      </c>
      <c r="AX129" s="174" t="s">
        <v>74</v>
      </c>
      <c r="AY129" s="177" t="s">
        <v>112</v>
      </c>
    </row>
    <row r="130" s="174" customFormat="true" ht="12.8" hidden="false" customHeight="false" outlineLevel="0" collapsed="false">
      <c r="B130" s="175"/>
      <c r="D130" s="176" t="s">
        <v>123</v>
      </c>
      <c r="E130" s="177"/>
      <c r="F130" s="178" t="s">
        <v>128</v>
      </c>
      <c r="H130" s="179" t="n">
        <v>3.36</v>
      </c>
      <c r="I130" s="180"/>
      <c r="L130" s="175"/>
      <c r="M130" s="181"/>
      <c r="N130" s="182"/>
      <c r="O130" s="182"/>
      <c r="P130" s="182"/>
      <c r="Q130" s="182"/>
      <c r="R130" s="182"/>
      <c r="S130" s="182"/>
      <c r="T130" s="183"/>
      <c r="AT130" s="177" t="s">
        <v>123</v>
      </c>
      <c r="AU130" s="177" t="s">
        <v>121</v>
      </c>
      <c r="AV130" s="174" t="s">
        <v>121</v>
      </c>
      <c r="AW130" s="174" t="s">
        <v>31</v>
      </c>
      <c r="AX130" s="174" t="s">
        <v>74</v>
      </c>
      <c r="AY130" s="177" t="s">
        <v>112</v>
      </c>
    </row>
    <row r="131" s="174" customFormat="true" ht="12.8" hidden="false" customHeight="false" outlineLevel="0" collapsed="false">
      <c r="B131" s="175"/>
      <c r="D131" s="176" t="s">
        <v>123</v>
      </c>
      <c r="E131" s="177"/>
      <c r="F131" s="178" t="s">
        <v>129</v>
      </c>
      <c r="H131" s="179" t="n">
        <v>3.36</v>
      </c>
      <c r="I131" s="180"/>
      <c r="L131" s="175"/>
      <c r="M131" s="181"/>
      <c r="N131" s="182"/>
      <c r="O131" s="182"/>
      <c r="P131" s="182"/>
      <c r="Q131" s="182"/>
      <c r="R131" s="182"/>
      <c r="S131" s="182"/>
      <c r="T131" s="183"/>
      <c r="AT131" s="177" t="s">
        <v>123</v>
      </c>
      <c r="AU131" s="177" t="s">
        <v>121</v>
      </c>
      <c r="AV131" s="174" t="s">
        <v>121</v>
      </c>
      <c r="AW131" s="174" t="s">
        <v>31</v>
      </c>
      <c r="AX131" s="174" t="s">
        <v>74</v>
      </c>
      <c r="AY131" s="177" t="s">
        <v>112</v>
      </c>
    </row>
    <row r="132" s="184" customFormat="true" ht="12.8" hidden="false" customHeight="false" outlineLevel="0" collapsed="false">
      <c r="B132" s="185"/>
      <c r="D132" s="176" t="s">
        <v>123</v>
      </c>
      <c r="E132" s="186"/>
      <c r="F132" s="187" t="s">
        <v>130</v>
      </c>
      <c r="H132" s="188" t="n">
        <v>33.12</v>
      </c>
      <c r="I132" s="189"/>
      <c r="L132" s="185"/>
      <c r="M132" s="190"/>
      <c r="N132" s="191"/>
      <c r="O132" s="191"/>
      <c r="P132" s="191"/>
      <c r="Q132" s="191"/>
      <c r="R132" s="191"/>
      <c r="S132" s="191"/>
      <c r="T132" s="192"/>
      <c r="AT132" s="186" t="s">
        <v>123</v>
      </c>
      <c r="AU132" s="186" t="s">
        <v>121</v>
      </c>
      <c r="AV132" s="184" t="s">
        <v>120</v>
      </c>
      <c r="AW132" s="184" t="s">
        <v>31</v>
      </c>
      <c r="AX132" s="184" t="s">
        <v>79</v>
      </c>
      <c r="AY132" s="186" t="s">
        <v>112</v>
      </c>
    </row>
    <row r="133" s="27" customFormat="true" ht="37.8" hidden="false" customHeight="true" outlineLevel="0" collapsed="false">
      <c r="A133" s="22"/>
      <c r="B133" s="160"/>
      <c r="C133" s="161" t="s">
        <v>121</v>
      </c>
      <c r="D133" s="161" t="s">
        <v>115</v>
      </c>
      <c r="E133" s="162" t="s">
        <v>131</v>
      </c>
      <c r="F133" s="163" t="s">
        <v>132</v>
      </c>
      <c r="G133" s="164" t="s">
        <v>118</v>
      </c>
      <c r="H133" s="165" t="n">
        <v>5.88</v>
      </c>
      <c r="I133" s="166"/>
      <c r="J133" s="167" t="n">
        <f aca="false">ROUND(I133*H133,2)</f>
        <v>0</v>
      </c>
      <c r="K133" s="163" t="s">
        <v>119</v>
      </c>
      <c r="L133" s="23"/>
      <c r="M133" s="168"/>
      <c r="N133" s="169" t="s">
        <v>40</v>
      </c>
      <c r="O133" s="60"/>
      <c r="P133" s="170" t="n">
        <f aca="false">O133*H133</f>
        <v>0</v>
      </c>
      <c r="Q133" s="170" t="n">
        <v>0.00021</v>
      </c>
      <c r="R133" s="170" t="n">
        <f aca="false">Q133*H133</f>
        <v>0.0012348</v>
      </c>
      <c r="S133" s="170" t="n">
        <v>0</v>
      </c>
      <c r="T133" s="171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72" t="s">
        <v>120</v>
      </c>
      <c r="AT133" s="172" t="s">
        <v>115</v>
      </c>
      <c r="AU133" s="172" t="s">
        <v>121</v>
      </c>
      <c r="AY133" s="3" t="s">
        <v>112</v>
      </c>
      <c r="BE133" s="173" t="n">
        <f aca="false">IF(N133="základní",J133,0)</f>
        <v>0</v>
      </c>
      <c r="BF133" s="173" t="n">
        <f aca="false">IF(N133="snížená",J133,0)</f>
        <v>0</v>
      </c>
      <c r="BG133" s="173" t="n">
        <f aca="false">IF(N133="zákl. přenesená",J133,0)</f>
        <v>0</v>
      </c>
      <c r="BH133" s="173" t="n">
        <f aca="false">IF(N133="sníž. přenesená",J133,0)</f>
        <v>0</v>
      </c>
      <c r="BI133" s="173" t="n">
        <f aca="false">IF(N133="nulová",J133,0)</f>
        <v>0</v>
      </c>
      <c r="BJ133" s="3" t="s">
        <v>121</v>
      </c>
      <c r="BK133" s="173" t="n">
        <f aca="false">ROUND(I133*H133,2)</f>
        <v>0</v>
      </c>
      <c r="BL133" s="3" t="s">
        <v>120</v>
      </c>
      <c r="BM133" s="172" t="s">
        <v>133</v>
      </c>
    </row>
    <row r="134" s="174" customFormat="true" ht="12.8" hidden="false" customHeight="false" outlineLevel="0" collapsed="false">
      <c r="B134" s="175"/>
      <c r="D134" s="176" t="s">
        <v>123</v>
      </c>
      <c r="E134" s="177"/>
      <c r="F134" s="178" t="s">
        <v>134</v>
      </c>
      <c r="H134" s="179" t="n">
        <v>5.88</v>
      </c>
      <c r="I134" s="180"/>
      <c r="L134" s="175"/>
      <c r="M134" s="181"/>
      <c r="N134" s="182"/>
      <c r="O134" s="182"/>
      <c r="P134" s="182"/>
      <c r="Q134" s="182"/>
      <c r="R134" s="182"/>
      <c r="S134" s="182"/>
      <c r="T134" s="183"/>
      <c r="AT134" s="177" t="s">
        <v>123</v>
      </c>
      <c r="AU134" s="177" t="s">
        <v>121</v>
      </c>
      <c r="AV134" s="174" t="s">
        <v>121</v>
      </c>
      <c r="AW134" s="174" t="s">
        <v>31</v>
      </c>
      <c r="AX134" s="174" t="s">
        <v>79</v>
      </c>
      <c r="AY134" s="177" t="s">
        <v>112</v>
      </c>
    </row>
    <row r="135" s="27" customFormat="true" ht="24.15" hidden="false" customHeight="true" outlineLevel="0" collapsed="false">
      <c r="A135" s="22"/>
      <c r="B135" s="160"/>
      <c r="C135" s="161" t="s">
        <v>135</v>
      </c>
      <c r="D135" s="161" t="s">
        <v>115</v>
      </c>
      <c r="E135" s="162" t="s">
        <v>136</v>
      </c>
      <c r="F135" s="163" t="s">
        <v>137</v>
      </c>
      <c r="G135" s="164" t="s">
        <v>118</v>
      </c>
      <c r="H135" s="165" t="n">
        <v>70.975</v>
      </c>
      <c r="I135" s="166"/>
      <c r="J135" s="167" t="n">
        <f aca="false">ROUND(I135*H135,2)</f>
        <v>0</v>
      </c>
      <c r="K135" s="163"/>
      <c r="L135" s="23"/>
      <c r="M135" s="168"/>
      <c r="N135" s="169" t="s">
        <v>40</v>
      </c>
      <c r="O135" s="60"/>
      <c r="P135" s="170" t="n">
        <f aca="false">O135*H135</f>
        <v>0</v>
      </c>
      <c r="Q135" s="170" t="n">
        <v>1E-005</v>
      </c>
      <c r="R135" s="170" t="n">
        <f aca="false">Q135*H135</f>
        <v>0.00070975</v>
      </c>
      <c r="S135" s="170" t="n">
        <v>0</v>
      </c>
      <c r="T135" s="171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2" t="s">
        <v>120</v>
      </c>
      <c r="AT135" s="172" t="s">
        <v>115</v>
      </c>
      <c r="AU135" s="172" t="s">
        <v>121</v>
      </c>
      <c r="AY135" s="3" t="s">
        <v>112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121</v>
      </c>
      <c r="BK135" s="173" t="n">
        <f aca="false">ROUND(I135*H135,2)</f>
        <v>0</v>
      </c>
      <c r="BL135" s="3" t="s">
        <v>120</v>
      </c>
      <c r="BM135" s="172" t="s">
        <v>138</v>
      </c>
    </row>
    <row r="136" s="174" customFormat="true" ht="12.8" hidden="false" customHeight="false" outlineLevel="0" collapsed="false">
      <c r="B136" s="175"/>
      <c r="D136" s="176" t="s">
        <v>123</v>
      </c>
      <c r="E136" s="177"/>
      <c r="F136" s="178" t="s">
        <v>139</v>
      </c>
      <c r="H136" s="179" t="n">
        <v>31.745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123</v>
      </c>
      <c r="AU136" s="177" t="s">
        <v>121</v>
      </c>
      <c r="AV136" s="174" t="s">
        <v>121</v>
      </c>
      <c r="AW136" s="174" t="s">
        <v>31</v>
      </c>
      <c r="AX136" s="174" t="s">
        <v>74</v>
      </c>
      <c r="AY136" s="177" t="s">
        <v>112</v>
      </c>
    </row>
    <row r="137" s="174" customFormat="true" ht="12.8" hidden="false" customHeight="false" outlineLevel="0" collapsed="false">
      <c r="B137" s="175"/>
      <c r="D137" s="176" t="s">
        <v>123</v>
      </c>
      <c r="E137" s="177"/>
      <c r="F137" s="178" t="s">
        <v>140</v>
      </c>
      <c r="H137" s="179" t="n">
        <v>11.16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123</v>
      </c>
      <c r="AU137" s="177" t="s">
        <v>121</v>
      </c>
      <c r="AV137" s="174" t="s">
        <v>121</v>
      </c>
      <c r="AW137" s="174" t="s">
        <v>31</v>
      </c>
      <c r="AX137" s="174" t="s">
        <v>74</v>
      </c>
      <c r="AY137" s="177" t="s">
        <v>112</v>
      </c>
    </row>
    <row r="138" s="174" customFormat="true" ht="12.8" hidden="false" customHeight="false" outlineLevel="0" collapsed="false">
      <c r="B138" s="175"/>
      <c r="D138" s="176" t="s">
        <v>123</v>
      </c>
      <c r="E138" s="177"/>
      <c r="F138" s="178" t="s">
        <v>141</v>
      </c>
      <c r="H138" s="179" t="n">
        <v>10.01</v>
      </c>
      <c r="I138" s="180"/>
      <c r="L138" s="175"/>
      <c r="M138" s="181"/>
      <c r="N138" s="182"/>
      <c r="O138" s="182"/>
      <c r="P138" s="182"/>
      <c r="Q138" s="182"/>
      <c r="R138" s="182"/>
      <c r="S138" s="182"/>
      <c r="T138" s="183"/>
      <c r="AT138" s="177" t="s">
        <v>123</v>
      </c>
      <c r="AU138" s="177" t="s">
        <v>121</v>
      </c>
      <c r="AV138" s="174" t="s">
        <v>121</v>
      </c>
      <c r="AW138" s="174" t="s">
        <v>31</v>
      </c>
      <c r="AX138" s="174" t="s">
        <v>74</v>
      </c>
      <c r="AY138" s="177" t="s">
        <v>112</v>
      </c>
    </row>
    <row r="139" s="174" customFormat="true" ht="12.8" hidden="false" customHeight="false" outlineLevel="0" collapsed="false">
      <c r="B139" s="175"/>
      <c r="D139" s="176" t="s">
        <v>123</v>
      </c>
      <c r="E139" s="177"/>
      <c r="F139" s="178" t="s">
        <v>142</v>
      </c>
      <c r="H139" s="179" t="n">
        <v>10.01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123</v>
      </c>
      <c r="AU139" s="177" t="s">
        <v>121</v>
      </c>
      <c r="AV139" s="174" t="s">
        <v>121</v>
      </c>
      <c r="AW139" s="174" t="s">
        <v>31</v>
      </c>
      <c r="AX139" s="174" t="s">
        <v>74</v>
      </c>
      <c r="AY139" s="177" t="s">
        <v>112</v>
      </c>
    </row>
    <row r="140" s="174" customFormat="true" ht="12.8" hidden="false" customHeight="false" outlineLevel="0" collapsed="false">
      <c r="B140" s="175"/>
      <c r="D140" s="176" t="s">
        <v>123</v>
      </c>
      <c r="E140" s="177"/>
      <c r="F140" s="178" t="s">
        <v>143</v>
      </c>
      <c r="H140" s="179" t="n">
        <v>8.05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123</v>
      </c>
      <c r="AU140" s="177" t="s">
        <v>121</v>
      </c>
      <c r="AV140" s="174" t="s">
        <v>121</v>
      </c>
      <c r="AW140" s="174" t="s">
        <v>31</v>
      </c>
      <c r="AX140" s="174" t="s">
        <v>74</v>
      </c>
      <c r="AY140" s="177" t="s">
        <v>112</v>
      </c>
    </row>
    <row r="141" s="184" customFormat="true" ht="12.8" hidden="false" customHeight="false" outlineLevel="0" collapsed="false">
      <c r="B141" s="185"/>
      <c r="D141" s="176" t="s">
        <v>123</v>
      </c>
      <c r="E141" s="186"/>
      <c r="F141" s="187" t="s">
        <v>130</v>
      </c>
      <c r="H141" s="188" t="n">
        <v>70.975</v>
      </c>
      <c r="I141" s="189"/>
      <c r="L141" s="185"/>
      <c r="M141" s="190"/>
      <c r="N141" s="191"/>
      <c r="O141" s="191"/>
      <c r="P141" s="191"/>
      <c r="Q141" s="191"/>
      <c r="R141" s="191"/>
      <c r="S141" s="191"/>
      <c r="T141" s="192"/>
      <c r="AT141" s="186" t="s">
        <v>123</v>
      </c>
      <c r="AU141" s="186" t="s">
        <v>121</v>
      </c>
      <c r="AV141" s="184" t="s">
        <v>120</v>
      </c>
      <c r="AW141" s="184" t="s">
        <v>31</v>
      </c>
      <c r="AX141" s="184" t="s">
        <v>79</v>
      </c>
      <c r="AY141" s="186" t="s">
        <v>112</v>
      </c>
    </row>
    <row r="142" s="27" customFormat="true" ht="16.5" hidden="false" customHeight="true" outlineLevel="0" collapsed="false">
      <c r="A142" s="22"/>
      <c r="B142" s="160"/>
      <c r="C142" s="161" t="s">
        <v>120</v>
      </c>
      <c r="D142" s="161" t="s">
        <v>115</v>
      </c>
      <c r="E142" s="162" t="s">
        <v>144</v>
      </c>
      <c r="F142" s="163" t="s">
        <v>145</v>
      </c>
      <c r="G142" s="164" t="s">
        <v>118</v>
      </c>
      <c r="H142" s="165" t="n">
        <v>31.4</v>
      </c>
      <c r="I142" s="166"/>
      <c r="J142" s="167" t="n">
        <f aca="false">ROUND(I142*H142,2)</f>
        <v>0</v>
      </c>
      <c r="K142" s="163"/>
      <c r="L142" s="23"/>
      <c r="M142" s="168"/>
      <c r="N142" s="169" t="s">
        <v>40</v>
      </c>
      <c r="O142" s="60"/>
      <c r="P142" s="170" t="n">
        <f aca="false">O142*H142</f>
        <v>0</v>
      </c>
      <c r="Q142" s="170" t="n">
        <v>0.002</v>
      </c>
      <c r="R142" s="170" t="n">
        <f aca="false">Q142*H142</f>
        <v>0.0628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120</v>
      </c>
      <c r="AT142" s="172" t="s">
        <v>115</v>
      </c>
      <c r="AU142" s="172" t="s">
        <v>121</v>
      </c>
      <c r="AY142" s="3" t="s">
        <v>112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121</v>
      </c>
      <c r="BK142" s="173" t="n">
        <f aca="false">ROUND(I142*H142,2)</f>
        <v>0</v>
      </c>
      <c r="BL142" s="3" t="s">
        <v>120</v>
      </c>
      <c r="BM142" s="172" t="s">
        <v>146</v>
      </c>
    </row>
    <row r="143" s="174" customFormat="true" ht="12.8" hidden="false" customHeight="false" outlineLevel="0" collapsed="false">
      <c r="B143" s="175"/>
      <c r="D143" s="176" t="s">
        <v>123</v>
      </c>
      <c r="E143" s="177"/>
      <c r="F143" s="178" t="s">
        <v>147</v>
      </c>
      <c r="H143" s="179" t="n">
        <v>2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123</v>
      </c>
      <c r="AU143" s="177" t="s">
        <v>121</v>
      </c>
      <c r="AV143" s="174" t="s">
        <v>121</v>
      </c>
      <c r="AW143" s="174" t="s">
        <v>31</v>
      </c>
      <c r="AX143" s="174" t="s">
        <v>74</v>
      </c>
      <c r="AY143" s="177" t="s">
        <v>112</v>
      </c>
    </row>
    <row r="144" s="174" customFormat="true" ht="12.8" hidden="false" customHeight="false" outlineLevel="0" collapsed="false">
      <c r="B144" s="175"/>
      <c r="D144" s="176" t="s">
        <v>123</v>
      </c>
      <c r="E144" s="177"/>
      <c r="F144" s="178" t="s">
        <v>148</v>
      </c>
      <c r="H144" s="179" t="n">
        <v>6.4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123</v>
      </c>
      <c r="AU144" s="177" t="s">
        <v>121</v>
      </c>
      <c r="AV144" s="174" t="s">
        <v>121</v>
      </c>
      <c r="AW144" s="174" t="s">
        <v>31</v>
      </c>
      <c r="AX144" s="174" t="s">
        <v>74</v>
      </c>
      <c r="AY144" s="177" t="s">
        <v>112</v>
      </c>
    </row>
    <row r="145" s="174" customFormat="true" ht="12.8" hidden="false" customHeight="false" outlineLevel="0" collapsed="false">
      <c r="B145" s="175"/>
      <c r="D145" s="176" t="s">
        <v>123</v>
      </c>
      <c r="E145" s="177"/>
      <c r="F145" s="178" t="s">
        <v>149</v>
      </c>
      <c r="H145" s="179" t="n">
        <v>3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123</v>
      </c>
      <c r="AU145" s="177" t="s">
        <v>121</v>
      </c>
      <c r="AV145" s="174" t="s">
        <v>121</v>
      </c>
      <c r="AW145" s="174" t="s">
        <v>31</v>
      </c>
      <c r="AX145" s="174" t="s">
        <v>74</v>
      </c>
      <c r="AY145" s="177" t="s">
        <v>112</v>
      </c>
    </row>
    <row r="146" s="174" customFormat="true" ht="12.8" hidden="false" customHeight="false" outlineLevel="0" collapsed="false">
      <c r="B146" s="175"/>
      <c r="D146" s="176" t="s">
        <v>123</v>
      </c>
      <c r="E146" s="177"/>
      <c r="F146" s="178" t="s">
        <v>150</v>
      </c>
      <c r="H146" s="179" t="n">
        <v>3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123</v>
      </c>
      <c r="AU146" s="177" t="s">
        <v>121</v>
      </c>
      <c r="AV146" s="174" t="s">
        <v>121</v>
      </c>
      <c r="AW146" s="174" t="s">
        <v>31</v>
      </c>
      <c r="AX146" s="174" t="s">
        <v>74</v>
      </c>
      <c r="AY146" s="177" t="s">
        <v>112</v>
      </c>
    </row>
    <row r="147" s="174" customFormat="true" ht="12.8" hidden="false" customHeight="false" outlineLevel="0" collapsed="false">
      <c r="B147" s="175"/>
      <c r="D147" s="176" t="s">
        <v>123</v>
      </c>
      <c r="E147" s="177"/>
      <c r="F147" s="178" t="s">
        <v>151</v>
      </c>
      <c r="H147" s="179" t="n">
        <v>3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123</v>
      </c>
      <c r="AU147" s="177" t="s">
        <v>121</v>
      </c>
      <c r="AV147" s="174" t="s">
        <v>121</v>
      </c>
      <c r="AW147" s="174" t="s">
        <v>31</v>
      </c>
      <c r="AX147" s="174" t="s">
        <v>74</v>
      </c>
      <c r="AY147" s="177" t="s">
        <v>112</v>
      </c>
    </row>
    <row r="148" s="174" customFormat="true" ht="12.8" hidden="false" customHeight="false" outlineLevel="0" collapsed="false">
      <c r="B148" s="175"/>
      <c r="D148" s="176" t="s">
        <v>123</v>
      </c>
      <c r="E148" s="177"/>
      <c r="F148" s="178" t="s">
        <v>152</v>
      </c>
      <c r="H148" s="179" t="n">
        <v>3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123</v>
      </c>
      <c r="AU148" s="177" t="s">
        <v>121</v>
      </c>
      <c r="AV148" s="174" t="s">
        <v>121</v>
      </c>
      <c r="AW148" s="174" t="s">
        <v>31</v>
      </c>
      <c r="AX148" s="174" t="s">
        <v>74</v>
      </c>
      <c r="AY148" s="177" t="s">
        <v>112</v>
      </c>
    </row>
    <row r="149" s="174" customFormat="true" ht="12.8" hidden="false" customHeight="false" outlineLevel="0" collapsed="false">
      <c r="B149" s="175"/>
      <c r="D149" s="176" t="s">
        <v>123</v>
      </c>
      <c r="E149" s="177"/>
      <c r="F149" s="178" t="s">
        <v>153</v>
      </c>
      <c r="H149" s="179" t="n">
        <v>6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123</v>
      </c>
      <c r="AU149" s="177" t="s">
        <v>121</v>
      </c>
      <c r="AV149" s="174" t="s">
        <v>121</v>
      </c>
      <c r="AW149" s="174" t="s">
        <v>31</v>
      </c>
      <c r="AX149" s="174" t="s">
        <v>74</v>
      </c>
      <c r="AY149" s="177" t="s">
        <v>112</v>
      </c>
    </row>
    <row r="150" s="174" customFormat="true" ht="12.8" hidden="false" customHeight="false" outlineLevel="0" collapsed="false">
      <c r="B150" s="175"/>
      <c r="D150" s="176" t="s">
        <v>123</v>
      </c>
      <c r="E150" s="177"/>
      <c r="F150" s="178" t="s">
        <v>154</v>
      </c>
      <c r="H150" s="179" t="n">
        <v>5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123</v>
      </c>
      <c r="AU150" s="177" t="s">
        <v>121</v>
      </c>
      <c r="AV150" s="174" t="s">
        <v>121</v>
      </c>
      <c r="AW150" s="174" t="s">
        <v>31</v>
      </c>
      <c r="AX150" s="174" t="s">
        <v>74</v>
      </c>
      <c r="AY150" s="177" t="s">
        <v>112</v>
      </c>
    </row>
    <row r="151" s="184" customFormat="true" ht="12.8" hidden="false" customHeight="false" outlineLevel="0" collapsed="false">
      <c r="B151" s="185"/>
      <c r="D151" s="176" t="s">
        <v>123</v>
      </c>
      <c r="E151" s="186"/>
      <c r="F151" s="187" t="s">
        <v>130</v>
      </c>
      <c r="H151" s="188" t="n">
        <v>31.4</v>
      </c>
      <c r="I151" s="189"/>
      <c r="L151" s="185"/>
      <c r="M151" s="190"/>
      <c r="N151" s="191"/>
      <c r="O151" s="191"/>
      <c r="P151" s="191"/>
      <c r="Q151" s="191"/>
      <c r="R151" s="191"/>
      <c r="S151" s="191"/>
      <c r="T151" s="192"/>
      <c r="AT151" s="186" t="s">
        <v>123</v>
      </c>
      <c r="AU151" s="186" t="s">
        <v>121</v>
      </c>
      <c r="AV151" s="184" t="s">
        <v>120</v>
      </c>
      <c r="AW151" s="184" t="s">
        <v>31</v>
      </c>
      <c r="AX151" s="184" t="s">
        <v>79</v>
      </c>
      <c r="AY151" s="186" t="s">
        <v>112</v>
      </c>
    </row>
    <row r="152" s="27" customFormat="true" ht="16.5" hidden="false" customHeight="true" outlineLevel="0" collapsed="false">
      <c r="A152" s="22"/>
      <c r="B152" s="160"/>
      <c r="C152" s="161" t="s">
        <v>155</v>
      </c>
      <c r="D152" s="161" t="s">
        <v>115</v>
      </c>
      <c r="E152" s="162" t="s">
        <v>156</v>
      </c>
      <c r="F152" s="163" t="s">
        <v>157</v>
      </c>
      <c r="G152" s="164" t="s">
        <v>158</v>
      </c>
      <c r="H152" s="165" t="n">
        <v>25</v>
      </c>
      <c r="I152" s="166"/>
      <c r="J152" s="167" t="n">
        <f aca="false">ROUND(I152*H152,2)</f>
        <v>0</v>
      </c>
      <c r="K152" s="163"/>
      <c r="L152" s="23"/>
      <c r="M152" s="168"/>
      <c r="N152" s="169" t="s">
        <v>40</v>
      </c>
      <c r="O152" s="60"/>
      <c r="P152" s="170" t="n">
        <f aca="false">O152*H152</f>
        <v>0</v>
      </c>
      <c r="Q152" s="170" t="n">
        <v>2E-005</v>
      </c>
      <c r="R152" s="170" t="n">
        <f aca="false">Q152*H152</f>
        <v>0.0005</v>
      </c>
      <c r="S152" s="170" t="n">
        <v>0.001</v>
      </c>
      <c r="T152" s="171" t="n">
        <f aca="false">S152*H152</f>
        <v>0.025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120</v>
      </c>
      <c r="AT152" s="172" t="s">
        <v>115</v>
      </c>
      <c r="AU152" s="172" t="s">
        <v>121</v>
      </c>
      <c r="AY152" s="3" t="s">
        <v>112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121</v>
      </c>
      <c r="BK152" s="173" t="n">
        <f aca="false">ROUND(I152*H152,2)</f>
        <v>0</v>
      </c>
      <c r="BL152" s="3" t="s">
        <v>120</v>
      </c>
      <c r="BM152" s="172" t="s">
        <v>159</v>
      </c>
    </row>
    <row r="153" s="174" customFormat="true" ht="12.8" hidden="false" customHeight="false" outlineLevel="0" collapsed="false">
      <c r="B153" s="175"/>
      <c r="D153" s="176" t="s">
        <v>123</v>
      </c>
      <c r="E153" s="177"/>
      <c r="F153" s="178" t="s">
        <v>160</v>
      </c>
      <c r="H153" s="179" t="n">
        <v>25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123</v>
      </c>
      <c r="AU153" s="177" t="s">
        <v>121</v>
      </c>
      <c r="AV153" s="174" t="s">
        <v>121</v>
      </c>
      <c r="AW153" s="174" t="s">
        <v>31</v>
      </c>
      <c r="AX153" s="174" t="s">
        <v>79</v>
      </c>
      <c r="AY153" s="177" t="s">
        <v>112</v>
      </c>
    </row>
    <row r="154" s="146" customFormat="true" ht="22.8" hidden="false" customHeight="true" outlineLevel="0" collapsed="false">
      <c r="B154" s="147"/>
      <c r="D154" s="148" t="s">
        <v>73</v>
      </c>
      <c r="E154" s="158" t="s">
        <v>161</v>
      </c>
      <c r="F154" s="158" t="s">
        <v>162</v>
      </c>
      <c r="I154" s="150"/>
      <c r="J154" s="159" t="n">
        <f aca="false">BK154</f>
        <v>0</v>
      </c>
      <c r="L154" s="147"/>
      <c r="M154" s="152"/>
      <c r="N154" s="153"/>
      <c r="O154" s="153"/>
      <c r="P154" s="154" t="n">
        <f aca="false">P155</f>
        <v>0</v>
      </c>
      <c r="Q154" s="153"/>
      <c r="R154" s="154" t="n">
        <f aca="false">R155</f>
        <v>0</v>
      </c>
      <c r="S154" s="153"/>
      <c r="T154" s="155" t="n">
        <f aca="false">T155</f>
        <v>0</v>
      </c>
      <c r="AR154" s="148" t="s">
        <v>79</v>
      </c>
      <c r="AT154" s="156" t="s">
        <v>73</v>
      </c>
      <c r="AU154" s="156" t="s">
        <v>79</v>
      </c>
      <c r="AY154" s="148" t="s">
        <v>112</v>
      </c>
      <c r="BK154" s="157" t="n">
        <f aca="false">BK155</f>
        <v>0</v>
      </c>
    </row>
    <row r="155" s="27" customFormat="true" ht="21.75" hidden="false" customHeight="true" outlineLevel="0" collapsed="false">
      <c r="A155" s="22"/>
      <c r="B155" s="160"/>
      <c r="C155" s="161" t="s">
        <v>163</v>
      </c>
      <c r="D155" s="161" t="s">
        <v>115</v>
      </c>
      <c r="E155" s="162" t="s">
        <v>164</v>
      </c>
      <c r="F155" s="163" t="s">
        <v>165</v>
      </c>
      <c r="G155" s="164" t="s">
        <v>166</v>
      </c>
      <c r="H155" s="165" t="n">
        <v>0.082</v>
      </c>
      <c r="I155" s="166"/>
      <c r="J155" s="167" t="n">
        <f aca="false">ROUND(I155*H155,2)</f>
        <v>0</v>
      </c>
      <c r="K155" s="163" t="s">
        <v>119</v>
      </c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120</v>
      </c>
      <c r="AT155" s="172" t="s">
        <v>115</v>
      </c>
      <c r="AU155" s="172" t="s">
        <v>121</v>
      </c>
      <c r="AY155" s="3" t="s">
        <v>112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121</v>
      </c>
      <c r="BK155" s="173" t="n">
        <f aca="false">ROUND(I155*H155,2)</f>
        <v>0</v>
      </c>
      <c r="BL155" s="3" t="s">
        <v>120</v>
      </c>
      <c r="BM155" s="172" t="s">
        <v>167</v>
      </c>
    </row>
    <row r="156" s="146" customFormat="true" ht="25.9" hidden="false" customHeight="true" outlineLevel="0" collapsed="false">
      <c r="B156" s="147"/>
      <c r="D156" s="148" t="s">
        <v>73</v>
      </c>
      <c r="E156" s="149" t="s">
        <v>168</v>
      </c>
      <c r="F156" s="149" t="s">
        <v>169</v>
      </c>
      <c r="I156" s="150"/>
      <c r="J156" s="151" t="n">
        <f aca="false">BK156</f>
        <v>0</v>
      </c>
      <c r="L156" s="147"/>
      <c r="M156" s="152"/>
      <c r="N156" s="153"/>
      <c r="O156" s="153"/>
      <c r="P156" s="154" t="n">
        <f aca="false">P157+P170</f>
        <v>0</v>
      </c>
      <c r="Q156" s="153"/>
      <c r="R156" s="154" t="n">
        <f aca="false">R157+R170</f>
        <v>0.007366</v>
      </c>
      <c r="S156" s="153"/>
      <c r="T156" s="155" t="n">
        <f aca="false">T157+T170</f>
        <v>0</v>
      </c>
      <c r="AR156" s="148" t="s">
        <v>121</v>
      </c>
      <c r="AT156" s="156" t="s">
        <v>73</v>
      </c>
      <c r="AU156" s="156" t="s">
        <v>74</v>
      </c>
      <c r="AY156" s="148" t="s">
        <v>112</v>
      </c>
      <c r="BK156" s="157" t="n">
        <f aca="false">BK157+BK170</f>
        <v>0</v>
      </c>
    </row>
    <row r="157" s="146" customFormat="true" ht="22.8" hidden="false" customHeight="true" outlineLevel="0" collapsed="false">
      <c r="B157" s="147"/>
      <c r="D157" s="148" t="s">
        <v>73</v>
      </c>
      <c r="E157" s="158" t="s">
        <v>170</v>
      </c>
      <c r="F157" s="158" t="s">
        <v>171</v>
      </c>
      <c r="I157" s="150"/>
      <c r="J157" s="159" t="n">
        <f aca="false">BK157</f>
        <v>0</v>
      </c>
      <c r="L157" s="147"/>
      <c r="M157" s="152"/>
      <c r="N157" s="153"/>
      <c r="O157" s="153"/>
      <c r="P157" s="154" t="n">
        <f aca="false">SUM(P158:P169)</f>
        <v>0</v>
      </c>
      <c r="Q157" s="153"/>
      <c r="R157" s="154" t="n">
        <f aca="false">SUM(R158:R169)</f>
        <v>0</v>
      </c>
      <c r="S157" s="153"/>
      <c r="T157" s="155" t="n">
        <f aca="false">SUM(T158:T169)</f>
        <v>0</v>
      </c>
      <c r="AR157" s="148" t="s">
        <v>121</v>
      </c>
      <c r="AT157" s="156" t="s">
        <v>73</v>
      </c>
      <c r="AU157" s="156" t="s">
        <v>79</v>
      </c>
      <c r="AY157" s="148" t="s">
        <v>112</v>
      </c>
      <c r="BK157" s="157" t="n">
        <f aca="false">SUM(BK158:BK169)</f>
        <v>0</v>
      </c>
    </row>
    <row r="158" s="27" customFormat="true" ht="16.5" hidden="false" customHeight="true" outlineLevel="0" collapsed="false">
      <c r="A158" s="22"/>
      <c r="B158" s="160"/>
      <c r="C158" s="161" t="s">
        <v>172</v>
      </c>
      <c r="D158" s="161" t="s">
        <v>115</v>
      </c>
      <c r="E158" s="162" t="s">
        <v>173</v>
      </c>
      <c r="F158" s="163" t="s">
        <v>174</v>
      </c>
      <c r="G158" s="164" t="s">
        <v>175</v>
      </c>
      <c r="H158" s="165" t="n">
        <v>1</v>
      </c>
      <c r="I158" s="166"/>
      <c r="J158" s="167" t="n">
        <f aca="false">ROUND(I158*H158,2)</f>
        <v>0</v>
      </c>
      <c r="K158" s="163"/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176</v>
      </c>
      <c r="AT158" s="172" t="s">
        <v>115</v>
      </c>
      <c r="AU158" s="172" t="s">
        <v>121</v>
      </c>
      <c r="AY158" s="3" t="s">
        <v>112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121</v>
      </c>
      <c r="BK158" s="173" t="n">
        <f aca="false">ROUND(I158*H158,2)</f>
        <v>0</v>
      </c>
      <c r="BL158" s="3" t="s">
        <v>176</v>
      </c>
      <c r="BM158" s="172" t="s">
        <v>177</v>
      </c>
    </row>
    <row r="159" s="27" customFormat="true" ht="24.15" hidden="false" customHeight="true" outlineLevel="0" collapsed="false">
      <c r="A159" s="22"/>
      <c r="B159" s="160"/>
      <c r="C159" s="161" t="s">
        <v>178</v>
      </c>
      <c r="D159" s="161" t="s">
        <v>115</v>
      </c>
      <c r="E159" s="162" t="s">
        <v>179</v>
      </c>
      <c r="F159" s="163" t="s">
        <v>180</v>
      </c>
      <c r="G159" s="164" t="s">
        <v>175</v>
      </c>
      <c r="H159" s="165" t="n">
        <v>1</v>
      </c>
      <c r="I159" s="166"/>
      <c r="J159" s="167" t="n">
        <f aca="false">ROUND(I159*H159,2)</f>
        <v>0</v>
      </c>
      <c r="K159" s="163"/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176</v>
      </c>
      <c r="AT159" s="172" t="s">
        <v>115</v>
      </c>
      <c r="AU159" s="172" t="s">
        <v>121</v>
      </c>
      <c r="AY159" s="3" t="s">
        <v>112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121</v>
      </c>
      <c r="BK159" s="173" t="n">
        <f aca="false">ROUND(I159*H159,2)</f>
        <v>0</v>
      </c>
      <c r="BL159" s="3" t="s">
        <v>176</v>
      </c>
      <c r="BM159" s="172" t="s">
        <v>181</v>
      </c>
    </row>
    <row r="160" s="27" customFormat="true" ht="37.8" hidden="false" customHeight="true" outlineLevel="0" collapsed="false">
      <c r="A160" s="22"/>
      <c r="B160" s="160"/>
      <c r="C160" s="161" t="s">
        <v>113</v>
      </c>
      <c r="D160" s="161" t="s">
        <v>115</v>
      </c>
      <c r="E160" s="162" t="s">
        <v>182</v>
      </c>
      <c r="F160" s="163" t="s">
        <v>183</v>
      </c>
      <c r="G160" s="164" t="s">
        <v>175</v>
      </c>
      <c r="H160" s="165" t="n">
        <v>1</v>
      </c>
      <c r="I160" s="166"/>
      <c r="J160" s="167" t="n">
        <f aca="false">ROUND(I160*H160,2)</f>
        <v>0</v>
      </c>
      <c r="K160" s="163"/>
      <c r="L160" s="23"/>
      <c r="M160" s="168"/>
      <c r="N160" s="169" t="s">
        <v>40</v>
      </c>
      <c r="O160" s="60"/>
      <c r="P160" s="170" t="n">
        <f aca="false">O160*H160</f>
        <v>0</v>
      </c>
      <c r="Q160" s="170" t="n">
        <v>0</v>
      </c>
      <c r="R160" s="170" t="n">
        <f aca="false">Q160*H160</f>
        <v>0</v>
      </c>
      <c r="S160" s="170" t="n">
        <v>0</v>
      </c>
      <c r="T160" s="171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176</v>
      </c>
      <c r="AT160" s="172" t="s">
        <v>115</v>
      </c>
      <c r="AU160" s="172" t="s">
        <v>121</v>
      </c>
      <c r="AY160" s="3" t="s">
        <v>112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121</v>
      </c>
      <c r="BK160" s="173" t="n">
        <f aca="false">ROUND(I160*H160,2)</f>
        <v>0</v>
      </c>
      <c r="BL160" s="3" t="s">
        <v>176</v>
      </c>
      <c r="BM160" s="172" t="s">
        <v>184</v>
      </c>
    </row>
    <row r="161" s="27" customFormat="true" ht="37.8" hidden="false" customHeight="true" outlineLevel="0" collapsed="false">
      <c r="A161" s="22"/>
      <c r="B161" s="160"/>
      <c r="C161" s="161" t="s">
        <v>185</v>
      </c>
      <c r="D161" s="161" t="s">
        <v>115</v>
      </c>
      <c r="E161" s="162" t="s">
        <v>186</v>
      </c>
      <c r="F161" s="163" t="s">
        <v>187</v>
      </c>
      <c r="G161" s="164" t="s">
        <v>175</v>
      </c>
      <c r="H161" s="165" t="n">
        <v>1</v>
      </c>
      <c r="I161" s="166"/>
      <c r="J161" s="167" t="n">
        <f aca="false">ROUND(I161*H161,2)</f>
        <v>0</v>
      </c>
      <c r="K161" s="163"/>
      <c r="L161" s="23"/>
      <c r="M161" s="168"/>
      <c r="N161" s="169" t="s">
        <v>40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176</v>
      </c>
      <c r="AT161" s="172" t="s">
        <v>115</v>
      </c>
      <c r="AU161" s="172" t="s">
        <v>121</v>
      </c>
      <c r="AY161" s="3" t="s">
        <v>112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121</v>
      </c>
      <c r="BK161" s="173" t="n">
        <f aca="false">ROUND(I161*H161,2)</f>
        <v>0</v>
      </c>
      <c r="BL161" s="3" t="s">
        <v>176</v>
      </c>
      <c r="BM161" s="172" t="s">
        <v>188</v>
      </c>
    </row>
    <row r="162" s="27" customFormat="true" ht="49.05" hidden="false" customHeight="true" outlineLevel="0" collapsed="false">
      <c r="A162" s="22"/>
      <c r="B162" s="160"/>
      <c r="C162" s="161" t="s">
        <v>189</v>
      </c>
      <c r="D162" s="161" t="s">
        <v>115</v>
      </c>
      <c r="E162" s="162" t="s">
        <v>190</v>
      </c>
      <c r="F162" s="163" t="s">
        <v>191</v>
      </c>
      <c r="G162" s="164" t="s">
        <v>175</v>
      </c>
      <c r="H162" s="165" t="n">
        <v>1</v>
      </c>
      <c r="I162" s="166"/>
      <c r="J162" s="167" t="n">
        <f aca="false">ROUND(I162*H162,2)</f>
        <v>0</v>
      </c>
      <c r="K162" s="163"/>
      <c r="L162" s="23"/>
      <c r="M162" s="168"/>
      <c r="N162" s="169" t="s">
        <v>40</v>
      </c>
      <c r="O162" s="60"/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176</v>
      </c>
      <c r="AT162" s="172" t="s">
        <v>115</v>
      </c>
      <c r="AU162" s="172" t="s">
        <v>121</v>
      </c>
      <c r="AY162" s="3" t="s">
        <v>112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121</v>
      </c>
      <c r="BK162" s="173" t="n">
        <f aca="false">ROUND(I162*H162,2)</f>
        <v>0</v>
      </c>
      <c r="BL162" s="3" t="s">
        <v>176</v>
      </c>
      <c r="BM162" s="172" t="s">
        <v>192</v>
      </c>
    </row>
    <row r="163" s="27" customFormat="true" ht="37.8" hidden="false" customHeight="true" outlineLevel="0" collapsed="false">
      <c r="A163" s="22"/>
      <c r="B163" s="160"/>
      <c r="C163" s="161" t="s">
        <v>193</v>
      </c>
      <c r="D163" s="161" t="s">
        <v>115</v>
      </c>
      <c r="E163" s="162" t="s">
        <v>194</v>
      </c>
      <c r="F163" s="163" t="s">
        <v>195</v>
      </c>
      <c r="G163" s="164" t="s">
        <v>175</v>
      </c>
      <c r="H163" s="165" t="n">
        <v>2</v>
      </c>
      <c r="I163" s="166"/>
      <c r="J163" s="167" t="n">
        <f aca="false">ROUND(I163*H163,2)</f>
        <v>0</v>
      </c>
      <c r="K163" s="163"/>
      <c r="L163" s="23"/>
      <c r="M163" s="168"/>
      <c r="N163" s="169" t="s">
        <v>40</v>
      </c>
      <c r="O163" s="60"/>
      <c r="P163" s="170" t="n">
        <f aca="false">O163*H163</f>
        <v>0</v>
      </c>
      <c r="Q163" s="170" t="n">
        <v>0</v>
      </c>
      <c r="R163" s="170" t="n">
        <f aca="false">Q163*H163</f>
        <v>0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176</v>
      </c>
      <c r="AT163" s="172" t="s">
        <v>115</v>
      </c>
      <c r="AU163" s="172" t="s">
        <v>121</v>
      </c>
      <c r="AY163" s="3" t="s">
        <v>112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121</v>
      </c>
      <c r="BK163" s="173" t="n">
        <f aca="false">ROUND(I163*H163,2)</f>
        <v>0</v>
      </c>
      <c r="BL163" s="3" t="s">
        <v>176</v>
      </c>
      <c r="BM163" s="172" t="s">
        <v>196</v>
      </c>
    </row>
    <row r="164" s="27" customFormat="true" ht="37.8" hidden="false" customHeight="true" outlineLevel="0" collapsed="false">
      <c r="A164" s="22"/>
      <c r="B164" s="160"/>
      <c r="C164" s="161" t="s">
        <v>197</v>
      </c>
      <c r="D164" s="161" t="s">
        <v>115</v>
      </c>
      <c r="E164" s="162" t="s">
        <v>198</v>
      </c>
      <c r="F164" s="163" t="s">
        <v>199</v>
      </c>
      <c r="G164" s="164" t="s">
        <v>175</v>
      </c>
      <c r="H164" s="165" t="n">
        <v>3</v>
      </c>
      <c r="I164" s="166"/>
      <c r="J164" s="167" t="n">
        <f aca="false">ROUND(I164*H164,2)</f>
        <v>0</v>
      </c>
      <c r="K164" s="163"/>
      <c r="L164" s="23"/>
      <c r="M164" s="168"/>
      <c r="N164" s="169" t="s">
        <v>40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176</v>
      </c>
      <c r="AT164" s="172" t="s">
        <v>115</v>
      </c>
      <c r="AU164" s="172" t="s">
        <v>121</v>
      </c>
      <c r="AY164" s="3" t="s">
        <v>112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121</v>
      </c>
      <c r="BK164" s="173" t="n">
        <f aca="false">ROUND(I164*H164,2)</f>
        <v>0</v>
      </c>
      <c r="BL164" s="3" t="s">
        <v>176</v>
      </c>
      <c r="BM164" s="172" t="s">
        <v>200</v>
      </c>
    </row>
    <row r="165" s="27" customFormat="true" ht="37.8" hidden="false" customHeight="true" outlineLevel="0" collapsed="false">
      <c r="A165" s="22"/>
      <c r="B165" s="160"/>
      <c r="C165" s="161" t="s">
        <v>201</v>
      </c>
      <c r="D165" s="161" t="s">
        <v>115</v>
      </c>
      <c r="E165" s="162" t="s">
        <v>202</v>
      </c>
      <c r="F165" s="163" t="s">
        <v>203</v>
      </c>
      <c r="G165" s="164" t="s">
        <v>175</v>
      </c>
      <c r="H165" s="165" t="n">
        <v>2</v>
      </c>
      <c r="I165" s="166"/>
      <c r="J165" s="167" t="n">
        <f aca="false">ROUND(I165*H165,2)</f>
        <v>0</v>
      </c>
      <c r="K165" s="163"/>
      <c r="L165" s="23"/>
      <c r="M165" s="168"/>
      <c r="N165" s="169" t="s">
        <v>40</v>
      </c>
      <c r="O165" s="60"/>
      <c r="P165" s="170" t="n">
        <f aca="false">O165*H165</f>
        <v>0</v>
      </c>
      <c r="Q165" s="170" t="n">
        <v>0</v>
      </c>
      <c r="R165" s="170" t="n">
        <f aca="false">Q165*H165</f>
        <v>0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176</v>
      </c>
      <c r="AT165" s="172" t="s">
        <v>115</v>
      </c>
      <c r="AU165" s="172" t="s">
        <v>121</v>
      </c>
      <c r="AY165" s="3" t="s">
        <v>112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121</v>
      </c>
      <c r="BK165" s="173" t="n">
        <f aca="false">ROUND(I165*H165,2)</f>
        <v>0</v>
      </c>
      <c r="BL165" s="3" t="s">
        <v>176</v>
      </c>
      <c r="BM165" s="172" t="s">
        <v>204</v>
      </c>
    </row>
    <row r="166" s="27" customFormat="true" ht="37.8" hidden="false" customHeight="true" outlineLevel="0" collapsed="false">
      <c r="A166" s="22"/>
      <c r="B166" s="160"/>
      <c r="C166" s="161" t="s">
        <v>7</v>
      </c>
      <c r="D166" s="161" t="s">
        <v>115</v>
      </c>
      <c r="E166" s="162" t="s">
        <v>205</v>
      </c>
      <c r="F166" s="163" t="s">
        <v>206</v>
      </c>
      <c r="G166" s="164" t="s">
        <v>175</v>
      </c>
      <c r="H166" s="165" t="n">
        <v>3</v>
      </c>
      <c r="I166" s="166"/>
      <c r="J166" s="167" t="n">
        <f aca="false">ROUND(I166*H166,2)</f>
        <v>0</v>
      </c>
      <c r="K166" s="163"/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176</v>
      </c>
      <c r="AT166" s="172" t="s">
        <v>115</v>
      </c>
      <c r="AU166" s="172" t="s">
        <v>121</v>
      </c>
      <c r="AY166" s="3" t="s">
        <v>112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121</v>
      </c>
      <c r="BK166" s="173" t="n">
        <f aca="false">ROUND(I166*H166,2)</f>
        <v>0</v>
      </c>
      <c r="BL166" s="3" t="s">
        <v>176</v>
      </c>
      <c r="BM166" s="172" t="s">
        <v>207</v>
      </c>
    </row>
    <row r="167" s="27" customFormat="true" ht="37.8" hidden="false" customHeight="true" outlineLevel="0" collapsed="false">
      <c r="A167" s="22"/>
      <c r="B167" s="160"/>
      <c r="C167" s="161" t="s">
        <v>176</v>
      </c>
      <c r="D167" s="161" t="s">
        <v>115</v>
      </c>
      <c r="E167" s="162" t="s">
        <v>208</v>
      </c>
      <c r="F167" s="163" t="s">
        <v>209</v>
      </c>
      <c r="G167" s="164" t="s">
        <v>175</v>
      </c>
      <c r="H167" s="165" t="n">
        <v>1</v>
      </c>
      <c r="I167" s="166"/>
      <c r="J167" s="167" t="n">
        <f aca="false">ROUND(I167*H167,2)</f>
        <v>0</v>
      </c>
      <c r="K167" s="163"/>
      <c r="L167" s="23"/>
      <c r="M167" s="168"/>
      <c r="N167" s="169" t="s">
        <v>40</v>
      </c>
      <c r="O167" s="60"/>
      <c r="P167" s="170" t="n">
        <f aca="false">O167*H167</f>
        <v>0</v>
      </c>
      <c r="Q167" s="170" t="n">
        <v>0</v>
      </c>
      <c r="R167" s="170" t="n">
        <f aca="false">Q167*H167</f>
        <v>0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176</v>
      </c>
      <c r="AT167" s="172" t="s">
        <v>115</v>
      </c>
      <c r="AU167" s="172" t="s">
        <v>121</v>
      </c>
      <c r="AY167" s="3" t="s">
        <v>112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121</v>
      </c>
      <c r="BK167" s="173" t="n">
        <f aca="false">ROUND(I167*H167,2)</f>
        <v>0</v>
      </c>
      <c r="BL167" s="3" t="s">
        <v>176</v>
      </c>
      <c r="BM167" s="172" t="s">
        <v>210</v>
      </c>
    </row>
    <row r="168" s="27" customFormat="true" ht="37.8" hidden="false" customHeight="true" outlineLevel="0" collapsed="false">
      <c r="A168" s="22"/>
      <c r="B168" s="160"/>
      <c r="C168" s="161" t="s">
        <v>211</v>
      </c>
      <c r="D168" s="161" t="s">
        <v>115</v>
      </c>
      <c r="E168" s="162" t="s">
        <v>212</v>
      </c>
      <c r="F168" s="163" t="s">
        <v>213</v>
      </c>
      <c r="G168" s="164" t="s">
        <v>175</v>
      </c>
      <c r="H168" s="165" t="n">
        <v>1</v>
      </c>
      <c r="I168" s="166"/>
      <c r="J168" s="167" t="n">
        <f aca="false">ROUND(I168*H168,2)</f>
        <v>0</v>
      </c>
      <c r="K168" s="163"/>
      <c r="L168" s="23"/>
      <c r="M168" s="168"/>
      <c r="N168" s="169" t="s">
        <v>40</v>
      </c>
      <c r="O168" s="60"/>
      <c r="P168" s="170" t="n">
        <f aca="false">O168*H168</f>
        <v>0</v>
      </c>
      <c r="Q168" s="170" t="n">
        <v>0</v>
      </c>
      <c r="R168" s="170" t="n">
        <f aca="false">Q168*H168</f>
        <v>0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176</v>
      </c>
      <c r="AT168" s="172" t="s">
        <v>115</v>
      </c>
      <c r="AU168" s="172" t="s">
        <v>121</v>
      </c>
      <c r="AY168" s="3" t="s">
        <v>112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121</v>
      </c>
      <c r="BK168" s="173" t="n">
        <f aca="false">ROUND(I168*H168,2)</f>
        <v>0</v>
      </c>
      <c r="BL168" s="3" t="s">
        <v>176</v>
      </c>
      <c r="BM168" s="172" t="s">
        <v>214</v>
      </c>
    </row>
    <row r="169" s="27" customFormat="true" ht="24.15" hidden="false" customHeight="true" outlineLevel="0" collapsed="false">
      <c r="A169" s="22"/>
      <c r="B169" s="160"/>
      <c r="C169" s="161" t="s">
        <v>215</v>
      </c>
      <c r="D169" s="161" t="s">
        <v>115</v>
      </c>
      <c r="E169" s="162" t="s">
        <v>216</v>
      </c>
      <c r="F169" s="163" t="s">
        <v>217</v>
      </c>
      <c r="G169" s="164" t="s">
        <v>218</v>
      </c>
      <c r="H169" s="193"/>
      <c r="I169" s="166"/>
      <c r="J169" s="167" t="n">
        <f aca="false">ROUND(I169*H169,2)</f>
        <v>0</v>
      </c>
      <c r="K169" s="163" t="s">
        <v>119</v>
      </c>
      <c r="L169" s="23"/>
      <c r="M169" s="168"/>
      <c r="N169" s="169" t="s">
        <v>40</v>
      </c>
      <c r="O169" s="60"/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176</v>
      </c>
      <c r="AT169" s="172" t="s">
        <v>115</v>
      </c>
      <c r="AU169" s="172" t="s">
        <v>121</v>
      </c>
      <c r="AY169" s="3" t="s">
        <v>112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121</v>
      </c>
      <c r="BK169" s="173" t="n">
        <f aca="false">ROUND(I169*H169,2)</f>
        <v>0</v>
      </c>
      <c r="BL169" s="3" t="s">
        <v>176</v>
      </c>
      <c r="BM169" s="172" t="s">
        <v>219</v>
      </c>
    </row>
    <row r="170" s="146" customFormat="true" ht="22.8" hidden="false" customHeight="true" outlineLevel="0" collapsed="false">
      <c r="B170" s="147"/>
      <c r="D170" s="148" t="s">
        <v>73</v>
      </c>
      <c r="E170" s="158" t="s">
        <v>220</v>
      </c>
      <c r="F170" s="158" t="s">
        <v>221</v>
      </c>
      <c r="I170" s="150"/>
      <c r="J170" s="159" t="n">
        <f aca="false">BK170</f>
        <v>0</v>
      </c>
      <c r="L170" s="147"/>
      <c r="M170" s="152"/>
      <c r="N170" s="153"/>
      <c r="O170" s="153"/>
      <c r="P170" s="154" t="n">
        <f aca="false">SUM(P171:P178)</f>
        <v>0</v>
      </c>
      <c r="Q170" s="153"/>
      <c r="R170" s="154" t="n">
        <f aca="false">SUM(R171:R178)</f>
        <v>0.007366</v>
      </c>
      <c r="S170" s="153"/>
      <c r="T170" s="155" t="n">
        <f aca="false">SUM(T171:T178)</f>
        <v>0</v>
      </c>
      <c r="AR170" s="148" t="s">
        <v>121</v>
      </c>
      <c r="AT170" s="156" t="s">
        <v>73</v>
      </c>
      <c r="AU170" s="156" t="s">
        <v>79</v>
      </c>
      <c r="AY170" s="148" t="s">
        <v>112</v>
      </c>
      <c r="BK170" s="157" t="n">
        <f aca="false">SUM(BK171:BK178)</f>
        <v>0</v>
      </c>
    </row>
    <row r="171" s="27" customFormat="true" ht="21.75" hidden="false" customHeight="true" outlineLevel="0" collapsed="false">
      <c r="A171" s="22"/>
      <c r="B171" s="160"/>
      <c r="C171" s="161" t="s">
        <v>222</v>
      </c>
      <c r="D171" s="161" t="s">
        <v>115</v>
      </c>
      <c r="E171" s="162" t="s">
        <v>223</v>
      </c>
      <c r="F171" s="163" t="s">
        <v>224</v>
      </c>
      <c r="G171" s="164" t="s">
        <v>118</v>
      </c>
      <c r="H171" s="165" t="n">
        <v>25.4</v>
      </c>
      <c r="I171" s="166"/>
      <c r="J171" s="167" t="n">
        <f aca="false">ROUND(I171*H171,2)</f>
        <v>0</v>
      </c>
      <c r="K171" s="163"/>
      <c r="L171" s="23"/>
      <c r="M171" s="168"/>
      <c r="N171" s="169" t="s">
        <v>40</v>
      </c>
      <c r="O171" s="60"/>
      <c r="P171" s="170" t="n">
        <f aca="false">O171*H171</f>
        <v>0</v>
      </c>
      <c r="Q171" s="170" t="n">
        <v>0.00029</v>
      </c>
      <c r="R171" s="170" t="n">
        <f aca="false">Q171*H171</f>
        <v>0.007366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176</v>
      </c>
      <c r="AT171" s="172" t="s">
        <v>115</v>
      </c>
      <c r="AU171" s="172" t="s">
        <v>121</v>
      </c>
      <c r="AY171" s="3" t="s">
        <v>112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121</v>
      </c>
      <c r="BK171" s="173" t="n">
        <f aca="false">ROUND(I171*H171,2)</f>
        <v>0</v>
      </c>
      <c r="BL171" s="3" t="s">
        <v>176</v>
      </c>
      <c r="BM171" s="172" t="s">
        <v>225</v>
      </c>
    </row>
    <row r="172" s="174" customFormat="true" ht="12.8" hidden="false" customHeight="false" outlineLevel="0" collapsed="false">
      <c r="B172" s="175"/>
      <c r="D172" s="176" t="s">
        <v>123</v>
      </c>
      <c r="E172" s="177"/>
      <c r="F172" s="178" t="s">
        <v>226</v>
      </c>
      <c r="H172" s="179" t="n">
        <v>3.3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123</v>
      </c>
      <c r="AU172" s="177" t="s">
        <v>121</v>
      </c>
      <c r="AV172" s="174" t="s">
        <v>121</v>
      </c>
      <c r="AW172" s="174" t="s">
        <v>31</v>
      </c>
      <c r="AX172" s="174" t="s">
        <v>74</v>
      </c>
      <c r="AY172" s="177" t="s">
        <v>112</v>
      </c>
    </row>
    <row r="173" s="174" customFormat="true" ht="12.8" hidden="false" customHeight="false" outlineLevel="0" collapsed="false">
      <c r="B173" s="175"/>
      <c r="D173" s="176" t="s">
        <v>123</v>
      </c>
      <c r="E173" s="177"/>
      <c r="F173" s="178" t="s">
        <v>227</v>
      </c>
      <c r="H173" s="179" t="n">
        <v>1.8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123</v>
      </c>
      <c r="AU173" s="177" t="s">
        <v>121</v>
      </c>
      <c r="AV173" s="174" t="s">
        <v>121</v>
      </c>
      <c r="AW173" s="174" t="s">
        <v>31</v>
      </c>
      <c r="AX173" s="174" t="s">
        <v>74</v>
      </c>
      <c r="AY173" s="177" t="s">
        <v>112</v>
      </c>
    </row>
    <row r="174" s="174" customFormat="true" ht="12.8" hidden="false" customHeight="false" outlineLevel="0" collapsed="false">
      <c r="B174" s="175"/>
      <c r="D174" s="176" t="s">
        <v>123</v>
      </c>
      <c r="E174" s="177"/>
      <c r="F174" s="178" t="s">
        <v>228</v>
      </c>
      <c r="H174" s="179" t="n">
        <v>2.775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123</v>
      </c>
      <c r="AU174" s="177" t="s">
        <v>121</v>
      </c>
      <c r="AV174" s="174" t="s">
        <v>121</v>
      </c>
      <c r="AW174" s="174" t="s">
        <v>31</v>
      </c>
      <c r="AX174" s="174" t="s">
        <v>74</v>
      </c>
      <c r="AY174" s="177" t="s">
        <v>112</v>
      </c>
    </row>
    <row r="175" s="174" customFormat="true" ht="12.8" hidden="false" customHeight="false" outlineLevel="0" collapsed="false">
      <c r="B175" s="175"/>
      <c r="D175" s="176" t="s">
        <v>123</v>
      </c>
      <c r="E175" s="177"/>
      <c r="F175" s="178" t="s">
        <v>229</v>
      </c>
      <c r="H175" s="179" t="n">
        <v>13.277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123</v>
      </c>
      <c r="AU175" s="177" t="s">
        <v>121</v>
      </c>
      <c r="AV175" s="174" t="s">
        <v>121</v>
      </c>
      <c r="AW175" s="174" t="s">
        <v>31</v>
      </c>
      <c r="AX175" s="174" t="s">
        <v>74</v>
      </c>
      <c r="AY175" s="177" t="s">
        <v>112</v>
      </c>
    </row>
    <row r="176" s="174" customFormat="true" ht="12.8" hidden="false" customHeight="false" outlineLevel="0" collapsed="false">
      <c r="B176" s="175"/>
      <c r="D176" s="176" t="s">
        <v>123</v>
      </c>
      <c r="E176" s="177"/>
      <c r="F176" s="178" t="s">
        <v>230</v>
      </c>
      <c r="H176" s="179" t="n">
        <v>1.388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123</v>
      </c>
      <c r="AU176" s="177" t="s">
        <v>121</v>
      </c>
      <c r="AV176" s="174" t="s">
        <v>121</v>
      </c>
      <c r="AW176" s="174" t="s">
        <v>31</v>
      </c>
      <c r="AX176" s="174" t="s">
        <v>74</v>
      </c>
      <c r="AY176" s="177" t="s">
        <v>112</v>
      </c>
    </row>
    <row r="177" s="174" customFormat="true" ht="12.8" hidden="false" customHeight="false" outlineLevel="0" collapsed="false">
      <c r="B177" s="175"/>
      <c r="D177" s="176" t="s">
        <v>123</v>
      </c>
      <c r="E177" s="177"/>
      <c r="F177" s="178" t="s">
        <v>231</v>
      </c>
      <c r="H177" s="179" t="n">
        <v>2.86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123</v>
      </c>
      <c r="AU177" s="177" t="s">
        <v>121</v>
      </c>
      <c r="AV177" s="174" t="s">
        <v>121</v>
      </c>
      <c r="AW177" s="174" t="s">
        <v>31</v>
      </c>
      <c r="AX177" s="174" t="s">
        <v>74</v>
      </c>
      <c r="AY177" s="177" t="s">
        <v>112</v>
      </c>
    </row>
    <row r="178" s="184" customFormat="true" ht="12.8" hidden="false" customHeight="false" outlineLevel="0" collapsed="false">
      <c r="B178" s="185"/>
      <c r="D178" s="176" t="s">
        <v>123</v>
      </c>
      <c r="E178" s="186"/>
      <c r="F178" s="187" t="s">
        <v>130</v>
      </c>
      <c r="H178" s="188" t="n">
        <v>25.4</v>
      </c>
      <c r="I178" s="189"/>
      <c r="L178" s="185"/>
      <c r="M178" s="190"/>
      <c r="N178" s="191"/>
      <c r="O178" s="191"/>
      <c r="P178" s="191"/>
      <c r="Q178" s="191"/>
      <c r="R178" s="191"/>
      <c r="S178" s="191"/>
      <c r="T178" s="192"/>
      <c r="AT178" s="186" t="s">
        <v>123</v>
      </c>
      <c r="AU178" s="186" t="s">
        <v>121</v>
      </c>
      <c r="AV178" s="184" t="s">
        <v>120</v>
      </c>
      <c r="AW178" s="184" t="s">
        <v>31</v>
      </c>
      <c r="AX178" s="184" t="s">
        <v>79</v>
      </c>
      <c r="AY178" s="186" t="s">
        <v>112</v>
      </c>
    </row>
    <row r="179" s="146" customFormat="true" ht="25.9" hidden="false" customHeight="true" outlineLevel="0" collapsed="false">
      <c r="B179" s="147"/>
      <c r="D179" s="148" t="s">
        <v>73</v>
      </c>
      <c r="E179" s="149" t="s">
        <v>232</v>
      </c>
      <c r="F179" s="149" t="s">
        <v>233</v>
      </c>
      <c r="I179" s="150"/>
      <c r="J179" s="151" t="n">
        <f aca="false">BK179</f>
        <v>0</v>
      </c>
      <c r="L179" s="147"/>
      <c r="M179" s="152"/>
      <c r="N179" s="153"/>
      <c r="O179" s="153"/>
      <c r="P179" s="154" t="n">
        <f aca="false">P180+P182+P184</f>
        <v>0</v>
      </c>
      <c r="Q179" s="153"/>
      <c r="R179" s="154" t="n">
        <f aca="false">R180+R182+R184</f>
        <v>0</v>
      </c>
      <c r="S179" s="153"/>
      <c r="T179" s="155" t="n">
        <f aca="false">T180+T182+T184</f>
        <v>0</v>
      </c>
      <c r="AR179" s="148" t="s">
        <v>155</v>
      </c>
      <c r="AT179" s="156" t="s">
        <v>73</v>
      </c>
      <c r="AU179" s="156" t="s">
        <v>74</v>
      </c>
      <c r="AY179" s="148" t="s">
        <v>112</v>
      </c>
      <c r="BK179" s="157" t="n">
        <f aca="false">BK180+BK182+BK184</f>
        <v>0</v>
      </c>
    </row>
    <row r="180" s="146" customFormat="true" ht="22.8" hidden="false" customHeight="true" outlineLevel="0" collapsed="false">
      <c r="B180" s="147"/>
      <c r="D180" s="148" t="s">
        <v>73</v>
      </c>
      <c r="E180" s="158" t="s">
        <v>234</v>
      </c>
      <c r="F180" s="158" t="s">
        <v>235</v>
      </c>
      <c r="I180" s="150"/>
      <c r="J180" s="159" t="n">
        <f aca="false">BK180</f>
        <v>0</v>
      </c>
      <c r="L180" s="147"/>
      <c r="M180" s="152"/>
      <c r="N180" s="153"/>
      <c r="O180" s="153"/>
      <c r="P180" s="154" t="n">
        <f aca="false">P181</f>
        <v>0</v>
      </c>
      <c r="Q180" s="153"/>
      <c r="R180" s="154" t="n">
        <f aca="false">R181</f>
        <v>0</v>
      </c>
      <c r="S180" s="153"/>
      <c r="T180" s="155" t="n">
        <f aca="false">T181</f>
        <v>0</v>
      </c>
      <c r="AR180" s="148" t="s">
        <v>155</v>
      </c>
      <c r="AT180" s="156" t="s">
        <v>73</v>
      </c>
      <c r="AU180" s="156" t="s">
        <v>79</v>
      </c>
      <c r="AY180" s="148" t="s">
        <v>112</v>
      </c>
      <c r="BK180" s="157" t="n">
        <f aca="false">BK181</f>
        <v>0</v>
      </c>
    </row>
    <row r="181" s="27" customFormat="true" ht="16.5" hidden="false" customHeight="true" outlineLevel="0" collapsed="false">
      <c r="A181" s="22"/>
      <c r="B181" s="160"/>
      <c r="C181" s="161" t="s">
        <v>236</v>
      </c>
      <c r="D181" s="161" t="s">
        <v>115</v>
      </c>
      <c r="E181" s="162" t="s">
        <v>237</v>
      </c>
      <c r="F181" s="163" t="s">
        <v>238</v>
      </c>
      <c r="G181" s="164" t="s">
        <v>239</v>
      </c>
      <c r="H181" s="165" t="n">
        <v>1</v>
      </c>
      <c r="I181" s="166"/>
      <c r="J181" s="167" t="n">
        <f aca="false">ROUND(I181*H181,2)</f>
        <v>0</v>
      </c>
      <c r="K181" s="163" t="s">
        <v>119</v>
      </c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240</v>
      </c>
      <c r="AT181" s="172" t="s">
        <v>115</v>
      </c>
      <c r="AU181" s="172" t="s">
        <v>121</v>
      </c>
      <c r="AY181" s="3" t="s">
        <v>112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121</v>
      </c>
      <c r="BK181" s="173" t="n">
        <f aca="false">ROUND(I181*H181,2)</f>
        <v>0</v>
      </c>
      <c r="BL181" s="3" t="s">
        <v>240</v>
      </c>
      <c r="BM181" s="172" t="s">
        <v>241</v>
      </c>
    </row>
    <row r="182" s="146" customFormat="true" ht="22.8" hidden="false" customHeight="true" outlineLevel="0" collapsed="false">
      <c r="B182" s="147"/>
      <c r="D182" s="148" t="s">
        <v>73</v>
      </c>
      <c r="E182" s="158" t="s">
        <v>242</v>
      </c>
      <c r="F182" s="158" t="s">
        <v>243</v>
      </c>
      <c r="I182" s="150"/>
      <c r="J182" s="159" t="n">
        <f aca="false">BK182</f>
        <v>0</v>
      </c>
      <c r="L182" s="147"/>
      <c r="M182" s="152"/>
      <c r="N182" s="153"/>
      <c r="O182" s="153"/>
      <c r="P182" s="154" t="n">
        <f aca="false">P183</f>
        <v>0</v>
      </c>
      <c r="Q182" s="153"/>
      <c r="R182" s="154" t="n">
        <f aca="false">R183</f>
        <v>0</v>
      </c>
      <c r="S182" s="153"/>
      <c r="T182" s="155" t="n">
        <f aca="false">T183</f>
        <v>0</v>
      </c>
      <c r="AR182" s="148" t="s">
        <v>155</v>
      </c>
      <c r="AT182" s="156" t="s">
        <v>73</v>
      </c>
      <c r="AU182" s="156" t="s">
        <v>79</v>
      </c>
      <c r="AY182" s="148" t="s">
        <v>112</v>
      </c>
      <c r="BK182" s="157" t="n">
        <f aca="false">BK183</f>
        <v>0</v>
      </c>
    </row>
    <row r="183" s="27" customFormat="true" ht="16.5" hidden="false" customHeight="true" outlineLevel="0" collapsed="false">
      <c r="A183" s="22"/>
      <c r="B183" s="160"/>
      <c r="C183" s="161" t="s">
        <v>6</v>
      </c>
      <c r="D183" s="161" t="s">
        <v>115</v>
      </c>
      <c r="E183" s="162" t="s">
        <v>244</v>
      </c>
      <c r="F183" s="163" t="s">
        <v>245</v>
      </c>
      <c r="G183" s="164" t="s">
        <v>239</v>
      </c>
      <c r="H183" s="165" t="n">
        <v>1</v>
      </c>
      <c r="I183" s="166"/>
      <c r="J183" s="167" t="n">
        <f aca="false">ROUND(I183*H183,2)</f>
        <v>0</v>
      </c>
      <c r="K183" s="163" t="s">
        <v>119</v>
      </c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240</v>
      </c>
      <c r="AT183" s="172" t="s">
        <v>115</v>
      </c>
      <c r="AU183" s="172" t="s">
        <v>121</v>
      </c>
      <c r="AY183" s="3" t="s">
        <v>112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121</v>
      </c>
      <c r="BK183" s="173" t="n">
        <f aca="false">ROUND(I183*H183,2)</f>
        <v>0</v>
      </c>
      <c r="BL183" s="3" t="s">
        <v>240</v>
      </c>
      <c r="BM183" s="172" t="s">
        <v>246</v>
      </c>
    </row>
    <row r="184" s="146" customFormat="true" ht="22.8" hidden="false" customHeight="true" outlineLevel="0" collapsed="false">
      <c r="B184" s="147"/>
      <c r="D184" s="148" t="s">
        <v>73</v>
      </c>
      <c r="E184" s="158" t="s">
        <v>247</v>
      </c>
      <c r="F184" s="158" t="s">
        <v>248</v>
      </c>
      <c r="I184" s="150"/>
      <c r="J184" s="159" t="n">
        <f aca="false">BK184</f>
        <v>0</v>
      </c>
      <c r="L184" s="147"/>
      <c r="M184" s="152"/>
      <c r="N184" s="153"/>
      <c r="O184" s="153"/>
      <c r="P184" s="154" t="n">
        <f aca="false">P185</f>
        <v>0</v>
      </c>
      <c r="Q184" s="153"/>
      <c r="R184" s="154" t="n">
        <f aca="false">R185</f>
        <v>0</v>
      </c>
      <c r="S184" s="153"/>
      <c r="T184" s="155" t="n">
        <f aca="false">T185</f>
        <v>0</v>
      </c>
      <c r="AR184" s="148" t="s">
        <v>155</v>
      </c>
      <c r="AT184" s="156" t="s">
        <v>73</v>
      </c>
      <c r="AU184" s="156" t="s">
        <v>79</v>
      </c>
      <c r="AY184" s="148" t="s">
        <v>112</v>
      </c>
      <c r="BK184" s="157" t="n">
        <f aca="false">BK185</f>
        <v>0</v>
      </c>
    </row>
    <row r="185" s="27" customFormat="true" ht="16.5" hidden="false" customHeight="true" outlineLevel="0" collapsed="false">
      <c r="A185" s="22"/>
      <c r="B185" s="160"/>
      <c r="C185" s="161" t="s">
        <v>249</v>
      </c>
      <c r="D185" s="161" t="s">
        <v>115</v>
      </c>
      <c r="E185" s="162" t="s">
        <v>250</v>
      </c>
      <c r="F185" s="163" t="s">
        <v>251</v>
      </c>
      <c r="G185" s="164" t="s">
        <v>239</v>
      </c>
      <c r="H185" s="165" t="n">
        <v>1</v>
      </c>
      <c r="I185" s="166"/>
      <c r="J185" s="167" t="n">
        <f aca="false">ROUND(I185*H185,2)</f>
        <v>0</v>
      </c>
      <c r="K185" s="163" t="s">
        <v>119</v>
      </c>
      <c r="L185" s="23"/>
      <c r="M185" s="194"/>
      <c r="N185" s="195" t="s">
        <v>40</v>
      </c>
      <c r="O185" s="196"/>
      <c r="P185" s="197" t="n">
        <f aca="false">O185*H185</f>
        <v>0</v>
      </c>
      <c r="Q185" s="197" t="n">
        <v>0</v>
      </c>
      <c r="R185" s="197" t="n">
        <f aca="false">Q185*H185</f>
        <v>0</v>
      </c>
      <c r="S185" s="197" t="n">
        <v>0</v>
      </c>
      <c r="T185" s="198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240</v>
      </c>
      <c r="AT185" s="172" t="s">
        <v>115</v>
      </c>
      <c r="AU185" s="172" t="s">
        <v>121</v>
      </c>
      <c r="AY185" s="3" t="s">
        <v>112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121</v>
      </c>
      <c r="BK185" s="173" t="n">
        <f aca="false">ROUND(I185*H185,2)</f>
        <v>0</v>
      </c>
      <c r="BL185" s="3" t="s">
        <v>240</v>
      </c>
      <c r="BM185" s="172" t="s">
        <v>252</v>
      </c>
    </row>
    <row r="186" s="27" customFormat="true" ht="6.95" hidden="false" customHeight="true" outlineLevel="0" collapsed="false">
      <c r="A186" s="22"/>
      <c r="B186" s="44"/>
      <c r="C186" s="45"/>
      <c r="D186" s="45"/>
      <c r="E186" s="45"/>
      <c r="F186" s="45"/>
      <c r="G186" s="45"/>
      <c r="H186" s="45"/>
      <c r="I186" s="45"/>
      <c r="J186" s="45"/>
      <c r="K186" s="45"/>
      <c r="L186" s="23"/>
      <c r="M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</row>
  </sheetData>
  <autoFilter ref="C121:K185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2022-05-19T18:51:51Z</dcterms:created>
  <dc:creator>Eva-TOSH\Eva</dc:creator>
  <dc:description/>
  <dc:language>cs-CZ</dc:language>
  <cp:lastModifiedBy/>
  <dcterms:modified xsi:type="dcterms:W3CDTF">2022-05-23T15:54:57Z</dcterms:modified>
  <cp:revision>1</cp:revision>
  <dc:subject/>
  <dc:title/>
</cp:coreProperties>
</file>